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295" windowHeight="4815" activeTab="0"/>
  </bookViews>
  <sheets>
    <sheet name="2017 год каза" sheetId="1" r:id="rId1"/>
    <sheet name="2017 год" sheetId="2" r:id="rId2"/>
  </sheets>
  <definedNames/>
  <calcPr fullCalcOnLoad="1"/>
</workbook>
</file>

<file path=xl/sharedStrings.xml><?xml version="1.0" encoding="utf-8"?>
<sst xmlns="http://schemas.openxmlformats.org/spreadsheetml/2006/main" count="227" uniqueCount="140">
  <si>
    <t>Информация о плановых и фактических объемах предоставления регулируемых услуг (товаров, работ)</t>
  </si>
  <si>
    <t>Отчет о прибылях и убытках**</t>
  </si>
  <si>
    <t>Сумма инвестиционной программы (проекта)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</si>
  <si>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</si>
  <si>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</si>
  <si>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</si>
  <si>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</si>
  <si>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</si>
  <si>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</si>
  <si>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</si>
  <si>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</si>
  <si>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</si>
  <si>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</si>
  <si>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</si>
  <si>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</si>
  <si>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</si>
  <si>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</si>
  <si>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</si>
  <si>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</si>
  <si>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Ед. изм.</t>
  </si>
  <si>
    <t>приобретение основных средств</t>
  </si>
  <si>
    <t>Услуга по подача воды по магистральным трубопроводам Кокшетауского группового водопровода</t>
  </si>
  <si>
    <t>шт</t>
  </si>
  <si>
    <t>услуга</t>
  </si>
  <si>
    <t>Всего</t>
  </si>
  <si>
    <t>Итого по услуге по подача воды по магистральномым трубопроводам Кокшетауского группового водопровода</t>
  </si>
  <si>
    <t>Услуги по регулированию поверхностного стока при помощи ГТС Астанинского, Селетинского и Преображенского гидроузла</t>
  </si>
  <si>
    <t>Услуги по регулированию поверхностного стока при помощи ГТС Чаглинского гидроузла</t>
  </si>
  <si>
    <t>Информация о фактических условиях и размерах финансирования инвест. программы (проекта), тыс. тенге</t>
  </si>
  <si>
    <t>Улучшение производственных показателей, %, по годам реализации в зависимости от утвержденной инвест. программы (проекта)</t>
  </si>
  <si>
    <t>Снижение износа (физического) основных фондов (активов), %, по годам реализации в зависимости от утвержденной инвест. программы (проекта)</t>
  </si>
  <si>
    <t>Снижение потерь, %, по годам реализации в зависимости от утвержденной инвест. программы (проекта)</t>
  </si>
  <si>
    <t>Снижение аварийности, по годам реализации в зависимости от утвержденной инвест. программы (проекта)</t>
  </si>
  <si>
    <t>Разъяснение причин отклонения достигнутых фактических показателей от показателей в утвержденной инвест. программе (проекте)</t>
  </si>
  <si>
    <t>Информация о сопоставлении фактических показателей исполнения инвест. программы (проекта) с показателями, утвержденными в инвест. программе (проекте)***</t>
  </si>
  <si>
    <t>Кол-во в натуральных показателях</t>
  </si>
  <si>
    <t>экономия ГЗ</t>
  </si>
  <si>
    <t xml:space="preserve">Информация субъекта естественной монополии об исполнении инвестиционной программы (проекта)
Наименование субъекта: Акмолинский филиала РГП на ПХВ «Казводхоз»
Вид деятельности: услуги по подаче воды по магистральным трубопроводам и регулированию поверхностного стока при помощи подпорных гидротехнических сооружений за 2017 год
</t>
  </si>
  <si>
    <t>Экскаватор-погрузчик TLB 825</t>
  </si>
  <si>
    <t xml:space="preserve">Монтаж антитаранного устройства дорожного блокиратора шириной 3м на въезд и выезд на Астаниском водохранилище.Инженерно-техническая укрепленность и оснащенность средствами безопасности </t>
  </si>
  <si>
    <t>Бензиновый генератор Alteco APG 7кВт</t>
  </si>
  <si>
    <t>Минитракор "Беларус 320.4 М"</t>
  </si>
  <si>
    <t xml:space="preserve">Роторная косилка </t>
  </si>
  <si>
    <t xml:space="preserve">Изготовление и установка запрещающих дорожных и предупредительных знаков.Инженерно-техническая укрепленность и оснащенность средствами безопасности гидротехнических объектов </t>
  </si>
  <si>
    <t>Вилочный погрузчик до 3 тонн</t>
  </si>
  <si>
    <t>Расходомер-счетчик ультразвуковой с врезанными ПЭА В-202 одноканальный базового исполнения на Н/с №2 с модемами монтажом</t>
  </si>
  <si>
    <t>Вакуумный выключатель 3АН5 1250А,монтаж и наладка</t>
  </si>
  <si>
    <t>Микропроцессор MICOM P123, монтаж и наладка</t>
  </si>
  <si>
    <t>Система звукового оповещения на головных сооружениях п.Коргантас</t>
  </si>
  <si>
    <t>Устройство пожарной сигнализации на Головных сооружения с. Коргантас здание СОВ, здание хлораторной, служебный корпус, РММ, н/с №1, н/с №2, нс №7</t>
  </si>
  <si>
    <t>Насос ГПН 200,с комплектом подключения</t>
  </si>
  <si>
    <t>Спектрофотометр</t>
  </si>
  <si>
    <t>Генератор синхронный переменного тока ГС-60-БП-К,380В 60КВТ/75КВа,230/400В,1500 об/мин,КПД 91,7%,длина корпуса 835 мм,масса 424 кг.</t>
  </si>
  <si>
    <t>Выпрямительный сварочный агрегат ВДМ-2 х 313</t>
  </si>
  <si>
    <t>Прибор для счета SKAN 300 колоний применяются для микробиологического анализа.Минимальный размар колоний,мм=0,1.Диапазон счета,колоний=неоганичен.Счет на чашках. Петри,d55-90мм,в том числе со спиральным повесом  Черно-белая камера с ПЗС-матрицей(ССD) с разрешением,пикс =640*480.Кратность цифрового увеличение камеры=х7.Габариты Д*Ш*В,мм=280*280*290 вес, кг=6,6</t>
  </si>
  <si>
    <t>Мотопомпа</t>
  </si>
  <si>
    <t xml:space="preserve">Система мониторинга </t>
  </si>
  <si>
    <t>Огнезащитная обработка кровли.Головные сооружения п.Коргантас.</t>
  </si>
  <si>
    <t>Система управления работой групп насосов фильтров,насосной станции №1 с. Коргантас совместно с высоковольтными преобразователями  Mitsubishi Elektrik TM Drive MVe2</t>
  </si>
  <si>
    <t>Система управления работой групп насосов фильтров,насосной станции №12 п.Кенесары совместно с высоковольтными преобразователями  Mitsubishi Elektrik TM Drive MVe2</t>
  </si>
  <si>
    <t>Дизельный двигатель с КПП переоборудованием ГАЗ-66.</t>
  </si>
  <si>
    <t>Блок управления зарядом (фильтр)</t>
  </si>
  <si>
    <t>работа</t>
  </si>
  <si>
    <t xml:space="preserve">комплект </t>
  </si>
  <si>
    <t>2017 год</t>
  </si>
  <si>
    <t>за счет экономи ГЗ</t>
  </si>
  <si>
    <t>Директора</t>
  </si>
  <si>
    <t>Е.Бадашев</t>
  </si>
  <si>
    <t>Реттеліп көрсетілетін қызмететрді (тауарларды, жұмыстарды) жоспарлы және нақты ұсыну көлемдері туралы ақпарат</t>
  </si>
  <si>
    <t>Пайдалар мен залалдар туралы есеп*</t>
  </si>
  <si>
    <t>Инвестициялық бағдарламаның (жобаның) сомасы</t>
  </si>
  <si>
    <t>Реттеліп көрсетілетін қызмететрдің (тауарлардың, жұмыстардың) атауы және қызмет көрсетілетін аумақ</t>
  </si>
  <si>
    <t>Өлшем бірлігі</t>
  </si>
  <si>
    <t>Заттай көрсеткіштегі сжобааны</t>
  </si>
  <si>
    <t>Жоспар</t>
  </si>
  <si>
    <t>ауытқуы</t>
  </si>
  <si>
    <t>Ауытқу себептері</t>
  </si>
  <si>
    <t>жоспар</t>
  </si>
  <si>
    <t>Инвестициялық бағдарламаны (жобаны) қаржыландырудың нақты шарттары мен мөлшері туралы ақпарат, мың теңге</t>
  </si>
  <si>
    <t>Инвестициялық бағдарламаны (жобаны) орындаудың нақты көрсеткіштерін инвестициялық бағдарламада (жобада) бекітілген көрсеткіштермен салыстыру туралы ақпарат **</t>
  </si>
  <si>
    <t>Бекітілген инвестициялық бағдарламадағы (жобадағы) көрсеткіштерден нақты қол жеткізілген көрсеткіштердің ауытқу себепртерінің түсіндірмесі</t>
  </si>
  <si>
    <t>Өз қаражаты</t>
  </si>
  <si>
    <t>Қарыз қаражаты</t>
  </si>
  <si>
    <t>Бюджет қаражаты</t>
  </si>
  <si>
    <t>Бекітілген инвестициялық бағдарламаға (жобаға) қарай іске асыру жылдары бойынша өндірістік көрсеткіштердің жақсаруы, %</t>
  </si>
  <si>
    <t>Бекітілген инвестициялық бағдарламаға (жобаға) қарай іске нақты</t>
  </si>
  <si>
    <t>Бекітілген инвестициялық бағдарламаға (жобаға) қарай іске</t>
  </si>
  <si>
    <t>Бекітілген инвестициялық бағдарламаға (жобаға) қарай</t>
  </si>
  <si>
    <t>Пайда</t>
  </si>
  <si>
    <t>Өткен жылғы факт</t>
  </si>
  <si>
    <t>Ағымдағы жылғы факт</t>
  </si>
  <si>
    <t xml:space="preserve">Іс-шаралардың атауы </t>
  </si>
  <si>
    <t>Инвестициялық бағдарлама (жоба) шеңберінде көрсетілетін қызметті ұсыну кезеңі)</t>
  </si>
  <si>
    <t xml:space="preserve">TLB 825 Экскаватор-жүктеуші </t>
  </si>
  <si>
    <t>Астана су қоймасына кіру үшін 3 м. ені бар жол-бөгеулікке қарсы қондырғыны орнату, инженерлік-техникалық нығайту</t>
  </si>
  <si>
    <t>бензин генераторы Alteco APG 7квт</t>
  </si>
  <si>
    <t>кіші тракор "Беларус320.4 М"</t>
  </si>
  <si>
    <t xml:space="preserve">айналмалы шөп шабу </t>
  </si>
  <si>
    <t>тыйым салынған жол белгілерін дайындау және орнату. Инженерлік-техникалық күштер және гидравликалық қондырғылардың қауіпсіздігі құралдарымен қамтамасыз ету</t>
  </si>
  <si>
    <t>3 тоннға дейін айырлық жүк көлігік</t>
  </si>
  <si>
    <t xml:space="preserve"> № 2 с/станциясына модемдермен  ультрадыбыстық кірістірілген PEA V-202 бір арналы негізгі нұсқасы бар шығын өлшегіш</t>
  </si>
  <si>
    <t>3AN5 1250A вакуумды ажыратқышы, орнату және іске қосу</t>
  </si>
  <si>
    <t>микропроцессор MICOM P123, орнату және іске қосу</t>
  </si>
  <si>
    <t>Қорғантас п. бас ғимаратында дыбыстық ескерту жүйесі</t>
  </si>
  <si>
    <t>Өрт кезіндегі сигнал берудің құрылысы. Хлоратор ғимараты.Қорғантас п. бас ғимараты, н/с №1, н/с №2, нс №7</t>
  </si>
  <si>
    <t>Қосқышы бар GPN 200 сорғы</t>
  </si>
  <si>
    <t>спектрофометр</t>
  </si>
  <si>
    <t>айналмалы тоқтың синхронды генератор ГС-60-БП-К,380В 60КВТ/75КВа,230/400В,1500 айн/мин,КПД 91,7%, корпустың ұзындығы 835 мм, өлшемі 424 кг</t>
  </si>
  <si>
    <t>түзеткіш дәнекерлеуші ВДМ-2 х 313</t>
  </si>
  <si>
    <t>SKAN 300е септік жазба үшін құрылғы колониялар микробиологиялық талдау үшін пайдаланылады.Колонияның кіші өлшемі,мм=0,1.есеп аралығы,колония=шектелмеген есеп  ри ыдыс, d55-90мм, спиральды рейкпен, CCD-матрицасы бар қара-ақ түсті камера, pix = 640 * 480. Камераның сандық zoomі = х7 Өлшемдері Д * Ш * В, мм = 280 * 280 * 290 салмағы, кг = 6.6</t>
  </si>
  <si>
    <t xml:space="preserve">маниторин желі </t>
  </si>
  <si>
    <t xml:space="preserve"> Өртке төзімді шатыр. Қорғантас п. бас ғимараты. Екі бөлмелі тұрғын үйлер (саны-9 үй)</t>
  </si>
  <si>
    <t xml:space="preserve">Сүзгі сорғыларының топтарында, Қорғантас п. № 1 сорғы станциясында жоғары вольтты түрлендіргіштерді Mitsubishi Elektrik TM басқару жүйлері  </t>
  </si>
  <si>
    <t xml:space="preserve">Сүзгі сорғыларының топтарында, Кенесары п. № 2 сорғы станциясында  жоғары вольтты түрлендіргіштерді Mitsubishi Electric TM Drive MVe2 басқару жүйлері  </t>
  </si>
  <si>
    <t>БАРЛЫҒЫ:</t>
  </si>
  <si>
    <t xml:space="preserve">           2017 жылға "Қазсушар" РМК Ақмола филиалы субьекті инвестициялық </t>
  </si>
  <si>
    <t xml:space="preserve">бағдарламасын (жобасын) жүзеге асыру бағыты/  </t>
  </si>
  <si>
    <t xml:space="preserve">инвестициялық бағдарламаны (жобаны) жүзеге асыруы </t>
  </si>
  <si>
    <t xml:space="preserve"> бойынша оперативтік ақпарат</t>
  </si>
  <si>
    <t>Субьект атауы: Қазақстан Республикасы Ауыл шаруашылығы министрлігінің "Қазсушар" Республикалық мемлекеттік кәсіпорыынының Ақмола филиалы                                                                                                                                                                                                                Қызмет түрі: Су торабы бойынша гидротехникалыклық құрылғылар арқылы үстіңгі ағынды реттеу жәнемагистральдық құбыржолдар арқылы суды беру.</t>
  </si>
  <si>
    <t>Бірлескен бұйрық: Қазақстан Республикасы Ауыл шаруашылығы министрлігінің Су ресурстары комитетінің 2015 жылдың 30-шы қарашасындағы №214 және Қазақстан Республикасы Ұлттық экономика министрлігі Табиғи монополияларды реттеу және бәсекелестікті қорғау комитетінің Ақмола облысы бойынша департаментінің 2015 жылдың 17 қарашасындағы  № 218-НҚ</t>
  </si>
  <si>
    <t>Табиғи монополия субъектісінің инвестициялық</t>
  </si>
  <si>
    <t>бағдарламаларын (жобаларын) бекіту, оларды түзету,</t>
  </si>
  <si>
    <t>сондай-ақ олардың орындалуы туралы ақпаратқа</t>
  </si>
  <si>
    <t>талдау жүргізу қағидаларын бекіту туралы</t>
  </si>
  <si>
    <t xml:space="preserve">ережелерге косымша  4 </t>
  </si>
  <si>
    <t xml:space="preserve">форма    </t>
  </si>
  <si>
    <t>Мем.сатып алудан үнемділік</t>
  </si>
  <si>
    <t>негізгі қаражаттан сатып алу</t>
  </si>
  <si>
    <t>үнемділік есебінен Мем.сатып аул</t>
  </si>
  <si>
    <t>Астана, Селеті, Преображенск гидроторабының гидротехникалық құрылыстарын ұстап тұру арқылы жер үсті суларын реттеу қызметтері</t>
  </si>
  <si>
    <t>Шағлы гидроторабының гидротехникалық құрылыстарын ұстап тұру арқылы жер үсті суларын реттеу қызметтері</t>
  </si>
  <si>
    <t xml:space="preserve"> ГАЗ-66. дизелді қозғалтқышты қайта жаңғырту  КПП</t>
  </si>
  <si>
    <t xml:space="preserve"> Көкшетау топтық су құбыры бойынша су беру туралы қызмет көрсетуіне тарифтік сметасын орындау</t>
  </si>
  <si>
    <t>Барлығы  Көкшетау топтық су құбыры бойынша су беру туралы қызмет көрсетуіне тарифтік сметасын орындау</t>
  </si>
  <si>
    <t>заряд блогын басқару (фильтр)</t>
  </si>
  <si>
    <t>Директор</t>
  </si>
  <si>
    <t>дана</t>
  </si>
  <si>
    <t>жұмыс</t>
  </si>
  <si>
    <t>қызмет</t>
  </si>
</sst>
</file>

<file path=xl/styles.xml><?xml version="1.0" encoding="utf-8"?>
<styleSheet xmlns="http://schemas.openxmlformats.org/spreadsheetml/2006/main">
  <numFmts count="1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_-* #,##0.00_р_._-;\-* #,##0.00_р_._-;_-* &quot;-&quot;??_р_._-;_-@_-"/>
    <numFmt numFmtId="165" formatCode="0.000"/>
    <numFmt numFmtId="166" formatCode="#,##0.000"/>
    <numFmt numFmtId="167" formatCode="0.0"/>
    <numFmt numFmtId="168" formatCode="[$-43F]d\ mmmm\ yyyy\ &quot;ж.&quot;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0" fillId="0" borderId="0" xfId="0" applyFont="1" applyAlignment="1">
      <alignment/>
    </xf>
    <xf numFmtId="165" fontId="53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5" fillId="0" borderId="0" xfId="0" applyFont="1" applyAlignment="1">
      <alignment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0" fillId="33" borderId="0" xfId="0" applyFont="1" applyFill="1" applyAlignment="1">
      <alignment/>
    </xf>
    <xf numFmtId="0" fontId="0" fillId="33" borderId="0" xfId="0" applyFill="1" applyAlignment="1">
      <alignment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textRotation="90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vertical="center"/>
    </xf>
    <xf numFmtId="166" fontId="58" fillId="0" borderId="10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/>
    </xf>
    <xf numFmtId="166" fontId="58" fillId="33" borderId="10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166" fontId="56" fillId="0" borderId="10" xfId="0" applyNumberFormat="1" applyFont="1" applyBorder="1" applyAlignment="1">
      <alignment vertical="center" wrapText="1"/>
    </xf>
    <xf numFmtId="166" fontId="59" fillId="0" borderId="10" xfId="0" applyNumberFormat="1" applyFont="1" applyFill="1" applyBorder="1" applyAlignment="1">
      <alignment vertical="center" wrapText="1"/>
    </xf>
    <xf numFmtId="166" fontId="59" fillId="0" borderId="11" xfId="0" applyNumberFormat="1" applyFont="1" applyFill="1" applyBorder="1" applyAlignment="1">
      <alignment vertical="center" wrapText="1"/>
    </xf>
    <xf numFmtId="166" fontId="59" fillId="33" borderId="10" xfId="0" applyNumberFormat="1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166" fontId="56" fillId="33" borderId="10" xfId="0" applyNumberFormat="1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166" fontId="4" fillId="0" borderId="10" xfId="0" applyNumberFormat="1" applyFont="1" applyFill="1" applyBorder="1" applyAlignment="1">
      <alignment vertical="center"/>
    </xf>
    <xf numFmtId="166" fontId="4" fillId="33" borderId="10" xfId="0" applyNumberFormat="1" applyFont="1" applyFill="1" applyBorder="1" applyAlignment="1">
      <alignment vertic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3" fontId="56" fillId="0" borderId="10" xfId="0" applyNumberFormat="1" applyFont="1" applyBorder="1" applyAlignment="1">
      <alignment vertical="center"/>
    </xf>
    <xf numFmtId="166" fontId="56" fillId="0" borderId="10" xfId="0" applyNumberFormat="1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/>
    </xf>
    <xf numFmtId="3" fontId="56" fillId="0" borderId="11" xfId="0" applyNumberFormat="1" applyFont="1" applyBorder="1" applyAlignment="1">
      <alignment vertical="center"/>
    </xf>
    <xf numFmtId="166" fontId="56" fillId="0" borderId="11" xfId="0" applyNumberFormat="1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right" vertical="center"/>
    </xf>
    <xf numFmtId="165" fontId="58" fillId="0" borderId="10" xfId="0" applyNumberFormat="1" applyFont="1" applyFill="1" applyBorder="1" applyAlignment="1">
      <alignment vertical="center" wrapText="1"/>
    </xf>
    <xf numFmtId="166" fontId="4" fillId="33" borderId="10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60" fillId="0" borderId="0" xfId="0" applyFont="1" applyAlignment="1">
      <alignment/>
    </xf>
    <xf numFmtId="0" fontId="55" fillId="0" borderId="0" xfId="0" applyFont="1" applyAlignment="1">
      <alignment horizontal="right" vertical="center"/>
    </xf>
    <xf numFmtId="0" fontId="50" fillId="0" borderId="0" xfId="0" applyFont="1" applyBorder="1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166" fontId="56" fillId="33" borderId="10" xfId="0" applyNumberFormat="1" applyFont="1" applyFill="1" applyBorder="1" applyAlignment="1">
      <alignment vertical="center"/>
    </xf>
    <xf numFmtId="166" fontId="56" fillId="33" borderId="11" xfId="0" applyNumberFormat="1" applyFont="1" applyFill="1" applyBorder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vertical="top" wrapText="1"/>
    </xf>
    <xf numFmtId="0" fontId="52" fillId="0" borderId="0" xfId="0" applyFont="1" applyAlignment="1">
      <alignment horizontal="left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6" fillId="0" borderId="11" xfId="0" applyNumberFormat="1" applyFont="1" applyFill="1" applyBorder="1" applyAlignment="1">
      <alignment horizontal="center" vertical="center" wrapText="1"/>
    </xf>
    <xf numFmtId="2" fontId="56" fillId="0" borderId="14" xfId="0" applyNumberFormat="1" applyFont="1" applyFill="1" applyBorder="1" applyAlignment="1">
      <alignment horizontal="center" vertical="center" wrapText="1"/>
    </xf>
    <xf numFmtId="2" fontId="56" fillId="0" borderId="12" xfId="0" applyNumberFormat="1" applyFont="1" applyFill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textRotation="90" wrapText="1"/>
    </xf>
    <xf numFmtId="0" fontId="56" fillId="0" borderId="17" xfId="0" applyFont="1" applyBorder="1" applyAlignment="1">
      <alignment horizontal="center" vertical="center" textRotation="90" wrapText="1"/>
    </xf>
    <xf numFmtId="0" fontId="56" fillId="0" borderId="18" xfId="0" applyFont="1" applyBorder="1" applyAlignment="1">
      <alignment horizontal="center" vertical="center" textRotation="90" wrapText="1"/>
    </xf>
    <xf numFmtId="0" fontId="56" fillId="0" borderId="19" xfId="0" applyFont="1" applyBorder="1" applyAlignment="1">
      <alignment horizontal="center" vertical="center" textRotation="90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67" fontId="56" fillId="0" borderId="11" xfId="0" applyNumberFormat="1" applyFont="1" applyFill="1" applyBorder="1" applyAlignment="1">
      <alignment horizontal="center" vertical="center" wrapText="1"/>
    </xf>
    <xf numFmtId="167" fontId="56" fillId="0" borderId="14" xfId="0" applyNumberFormat="1" applyFont="1" applyFill="1" applyBorder="1" applyAlignment="1">
      <alignment horizontal="center" vertical="center" wrapText="1"/>
    </xf>
    <xf numFmtId="167" fontId="56" fillId="0" borderId="12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vertical="center" wrapText="1"/>
    </xf>
    <xf numFmtId="0" fontId="59" fillId="33" borderId="14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textRotation="90" wrapText="1"/>
    </xf>
    <xf numFmtId="0" fontId="56" fillId="0" borderId="11" xfId="0" applyFont="1" applyBorder="1" applyAlignment="1">
      <alignment horizontal="center" vertical="center" textRotation="90" wrapText="1"/>
    </xf>
    <xf numFmtId="0" fontId="56" fillId="0" borderId="14" xfId="0" applyFont="1" applyBorder="1" applyAlignment="1">
      <alignment horizontal="center" vertical="center" textRotation="90" wrapText="1"/>
    </xf>
    <xf numFmtId="0" fontId="56" fillId="0" borderId="12" xfId="0" applyFont="1" applyBorder="1" applyAlignment="1">
      <alignment horizontal="center" vertical="center" textRotation="90" wrapText="1"/>
    </xf>
    <xf numFmtId="0" fontId="56" fillId="0" borderId="15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Y50"/>
  <sheetViews>
    <sheetView tabSelected="1" zoomScale="110" zoomScaleNormal="110" zoomScalePageLayoutView="0" workbookViewId="0" topLeftCell="A43">
      <selection activeCell="A48" sqref="A48:IV48"/>
    </sheetView>
  </sheetViews>
  <sheetFormatPr defaultColWidth="9.140625" defaultRowHeight="15"/>
  <cols>
    <col min="1" max="1" width="17.00390625" style="0" customWidth="1"/>
    <col min="2" max="2" width="56.140625" style="0" customWidth="1"/>
    <col min="3" max="3" width="5.8515625" style="0" customWidth="1"/>
    <col min="4" max="4" width="5.00390625" style="12" customWidth="1"/>
    <col min="5" max="5" width="4.8515625" style="0" customWidth="1"/>
    <col min="6" max="6" width="4.421875" style="0" customWidth="1"/>
    <col min="7" max="7" width="6.421875" style="0" customWidth="1"/>
    <col min="8" max="8" width="11.57421875" style="0" customWidth="1"/>
    <col min="9" max="9" width="11.8515625" style="0" customWidth="1"/>
    <col min="10" max="10" width="9.421875" style="0" customWidth="1"/>
    <col min="11" max="11" width="14.28125" style="0" customWidth="1"/>
    <col min="12" max="12" width="12.57421875" style="14" customWidth="1"/>
    <col min="13" max="13" width="10.28125" style="14" customWidth="1"/>
    <col min="14" max="15" width="3.7109375" style="0" customWidth="1"/>
    <col min="16" max="16" width="5.421875" style="0" customWidth="1"/>
    <col min="17" max="17" width="5.28125" style="0" customWidth="1"/>
    <col min="18" max="18" width="7.28125" style="0" customWidth="1"/>
    <col min="19" max="19" width="7.57421875" style="0" customWidth="1"/>
    <col min="20" max="20" width="5.421875" style="0" customWidth="1"/>
    <col min="21" max="21" width="4.8515625" style="0" customWidth="1"/>
    <col min="22" max="22" width="5.7109375" style="0" customWidth="1"/>
    <col min="23" max="23" width="5.28125" style="0" customWidth="1"/>
    <col min="24" max="24" width="15.140625" style="0" customWidth="1"/>
    <col min="25" max="25" width="14.00390625" style="0" customWidth="1"/>
  </cols>
  <sheetData>
    <row r="1" spans="17:23" ht="15">
      <c r="Q1" s="63"/>
      <c r="R1" s="61"/>
      <c r="S1" s="61"/>
      <c r="T1" s="62"/>
      <c r="U1" s="62"/>
      <c r="V1" s="62"/>
      <c r="W1" s="64" t="s">
        <v>121</v>
      </c>
    </row>
    <row r="2" spans="17:23" ht="15">
      <c r="Q2" s="63"/>
      <c r="R2" s="61"/>
      <c r="S2" s="61"/>
      <c r="T2" s="62"/>
      <c r="U2" s="62"/>
      <c r="V2" s="62"/>
      <c r="W2" s="64" t="s">
        <v>122</v>
      </c>
    </row>
    <row r="3" spans="17:23" ht="15">
      <c r="Q3" s="63"/>
      <c r="R3" s="61"/>
      <c r="S3" s="61"/>
      <c r="T3" s="62"/>
      <c r="U3" s="62"/>
      <c r="V3" s="62"/>
      <c r="W3" s="64" t="s">
        <v>123</v>
      </c>
    </row>
    <row r="4" spans="17:23" ht="15">
      <c r="Q4" s="63"/>
      <c r="R4" s="61"/>
      <c r="S4" s="61"/>
      <c r="T4" s="62"/>
      <c r="U4" s="62"/>
      <c r="V4" s="62"/>
      <c r="W4" s="64" t="s">
        <v>124</v>
      </c>
    </row>
    <row r="5" spans="17:23" ht="15">
      <c r="Q5" s="63"/>
      <c r="R5" s="61"/>
      <c r="S5" s="61"/>
      <c r="T5" s="62"/>
      <c r="U5" s="62"/>
      <c r="V5" s="62"/>
      <c r="W5" s="64" t="s">
        <v>125</v>
      </c>
    </row>
    <row r="6" spans="17:23" ht="15">
      <c r="Q6" s="63"/>
      <c r="R6" s="61"/>
      <c r="S6" s="61"/>
      <c r="T6" s="62"/>
      <c r="U6" s="62"/>
      <c r="V6" s="62"/>
      <c r="W6" s="64"/>
    </row>
    <row r="7" spans="17:23" ht="15">
      <c r="Q7" s="63"/>
      <c r="R7" s="61"/>
      <c r="S7" s="61"/>
      <c r="T7" s="62"/>
      <c r="U7" s="62"/>
      <c r="V7" s="62"/>
      <c r="W7" s="64" t="s">
        <v>126</v>
      </c>
    </row>
    <row r="8" spans="1:19" ht="15">
      <c r="A8" s="77" t="s">
        <v>115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5">
      <c r="A9" s="77" t="s">
        <v>116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5">
      <c r="A10" s="77" t="s">
        <v>117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ht="15">
      <c r="A11" s="77" t="s">
        <v>118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ht="15">
      <c r="A12" s="69" t="s">
        <v>119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1:19" ht="15">
      <c r="A13" s="69" t="s">
        <v>120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1:25" s="3" customFormat="1" ht="63" customHeight="1">
      <c r="A14" s="102" t="s">
        <v>68</v>
      </c>
      <c r="B14" s="103"/>
      <c r="C14" s="103"/>
      <c r="D14" s="103"/>
      <c r="E14" s="103"/>
      <c r="F14" s="104"/>
      <c r="G14" s="99" t="s">
        <v>69</v>
      </c>
      <c r="H14" s="97" t="s">
        <v>70</v>
      </c>
      <c r="I14" s="97"/>
      <c r="J14" s="97"/>
      <c r="K14" s="97"/>
      <c r="L14" s="97" t="s">
        <v>78</v>
      </c>
      <c r="M14" s="97"/>
      <c r="N14" s="97"/>
      <c r="O14" s="97"/>
      <c r="P14" s="97" t="s">
        <v>79</v>
      </c>
      <c r="Q14" s="97"/>
      <c r="R14" s="97"/>
      <c r="S14" s="97"/>
      <c r="T14" s="97"/>
      <c r="U14" s="97"/>
      <c r="V14" s="97"/>
      <c r="W14" s="97"/>
      <c r="X14" s="97" t="s">
        <v>80</v>
      </c>
      <c r="Y14" s="1"/>
    </row>
    <row r="15" spans="1:25" s="3" customFormat="1" ht="47.25" customHeight="1">
      <c r="A15" s="105" t="s">
        <v>71</v>
      </c>
      <c r="B15" s="105" t="s">
        <v>91</v>
      </c>
      <c r="C15" s="97" t="s">
        <v>72</v>
      </c>
      <c r="D15" s="97" t="s">
        <v>73</v>
      </c>
      <c r="E15" s="97"/>
      <c r="F15" s="99" t="s">
        <v>92</v>
      </c>
      <c r="G15" s="100"/>
      <c r="H15" s="97" t="s">
        <v>74</v>
      </c>
      <c r="I15" s="97" t="s">
        <v>7</v>
      </c>
      <c r="J15" s="97" t="s">
        <v>75</v>
      </c>
      <c r="K15" s="97" t="s">
        <v>76</v>
      </c>
      <c r="L15" s="97" t="s">
        <v>81</v>
      </c>
      <c r="M15" s="97"/>
      <c r="N15" s="98" t="s">
        <v>82</v>
      </c>
      <c r="O15" s="98" t="s">
        <v>83</v>
      </c>
      <c r="P15" s="81" t="s">
        <v>84</v>
      </c>
      <c r="Q15" s="82"/>
      <c r="R15" s="81" t="s">
        <v>85</v>
      </c>
      <c r="S15" s="82"/>
      <c r="T15" s="81" t="s">
        <v>86</v>
      </c>
      <c r="U15" s="82"/>
      <c r="V15" s="81" t="s">
        <v>87</v>
      </c>
      <c r="W15" s="82"/>
      <c r="X15" s="97"/>
      <c r="Y15" s="1"/>
    </row>
    <row r="16" spans="1:25" s="3" customFormat="1" ht="132" customHeight="1">
      <c r="A16" s="106"/>
      <c r="B16" s="106"/>
      <c r="C16" s="97"/>
      <c r="D16" s="97"/>
      <c r="E16" s="97"/>
      <c r="F16" s="100"/>
      <c r="G16" s="100"/>
      <c r="H16" s="97"/>
      <c r="I16" s="97"/>
      <c r="J16" s="97"/>
      <c r="K16" s="97"/>
      <c r="L16" s="85" t="s">
        <v>13</v>
      </c>
      <c r="M16" s="85" t="s">
        <v>88</v>
      </c>
      <c r="N16" s="98"/>
      <c r="O16" s="98"/>
      <c r="P16" s="83"/>
      <c r="Q16" s="84"/>
      <c r="R16" s="83"/>
      <c r="S16" s="84"/>
      <c r="T16" s="83"/>
      <c r="U16" s="84"/>
      <c r="V16" s="83"/>
      <c r="W16" s="84"/>
      <c r="X16" s="97"/>
      <c r="Y16" s="2"/>
    </row>
    <row r="17" spans="1:25" s="3" customFormat="1" ht="105" customHeight="1">
      <c r="A17" s="107"/>
      <c r="B17" s="107"/>
      <c r="C17" s="97"/>
      <c r="D17" s="16" t="s">
        <v>77</v>
      </c>
      <c r="E17" s="17" t="s">
        <v>16</v>
      </c>
      <c r="F17" s="101"/>
      <c r="G17" s="101"/>
      <c r="H17" s="97"/>
      <c r="I17" s="97"/>
      <c r="J17" s="97"/>
      <c r="K17" s="97"/>
      <c r="L17" s="85"/>
      <c r="M17" s="85"/>
      <c r="N17" s="98"/>
      <c r="O17" s="98"/>
      <c r="P17" s="18" t="s">
        <v>89</v>
      </c>
      <c r="Q17" s="18" t="s">
        <v>90</v>
      </c>
      <c r="R17" s="18" t="s">
        <v>89</v>
      </c>
      <c r="S17" s="18" t="s">
        <v>90</v>
      </c>
      <c r="T17" s="18" t="s">
        <v>77</v>
      </c>
      <c r="U17" s="18" t="s">
        <v>16</v>
      </c>
      <c r="V17" s="18" t="s">
        <v>89</v>
      </c>
      <c r="W17" s="18" t="s">
        <v>90</v>
      </c>
      <c r="X17" s="97"/>
      <c r="Y17" s="1"/>
    </row>
    <row r="18" spans="1:25" s="9" customFormat="1" ht="15.75">
      <c r="A18" s="17">
        <v>2</v>
      </c>
      <c r="B18" s="17">
        <v>3</v>
      </c>
      <c r="C18" s="17">
        <v>4</v>
      </c>
      <c r="D18" s="17">
        <v>5</v>
      </c>
      <c r="E18" s="17">
        <v>6</v>
      </c>
      <c r="F18" s="17">
        <v>7</v>
      </c>
      <c r="G18" s="17">
        <v>8</v>
      </c>
      <c r="H18" s="17">
        <v>9</v>
      </c>
      <c r="I18" s="17">
        <v>10</v>
      </c>
      <c r="J18" s="17">
        <v>11</v>
      </c>
      <c r="K18" s="17">
        <v>12</v>
      </c>
      <c r="L18" s="19">
        <v>13</v>
      </c>
      <c r="M18" s="19">
        <v>14</v>
      </c>
      <c r="N18" s="17">
        <v>15</v>
      </c>
      <c r="O18" s="17">
        <v>16</v>
      </c>
      <c r="P18" s="17">
        <v>17</v>
      </c>
      <c r="Q18" s="17">
        <v>18</v>
      </c>
      <c r="R18" s="17">
        <v>19</v>
      </c>
      <c r="S18" s="17">
        <v>20</v>
      </c>
      <c r="T18" s="17">
        <v>21</v>
      </c>
      <c r="U18" s="17">
        <v>22</v>
      </c>
      <c r="V18" s="17">
        <v>23</v>
      </c>
      <c r="W18" s="17">
        <v>24</v>
      </c>
      <c r="X18" s="17">
        <v>25</v>
      </c>
      <c r="Y18" s="8"/>
    </row>
    <row r="19" spans="1:25" s="4" customFormat="1" ht="24" customHeight="1">
      <c r="A19" s="87" t="s">
        <v>130</v>
      </c>
      <c r="B19" s="20" t="s">
        <v>128</v>
      </c>
      <c r="C19" s="21"/>
      <c r="D19" s="22">
        <f>SUM(D20:D21)</f>
        <v>2</v>
      </c>
      <c r="E19" s="22">
        <f>SUM(E20:E21)</f>
        <v>2</v>
      </c>
      <c r="F19" s="93" t="s">
        <v>64</v>
      </c>
      <c r="G19" s="95">
        <v>-25536</v>
      </c>
      <c r="H19" s="23">
        <f>SUM(H20:H21)</f>
        <v>24486.16</v>
      </c>
      <c r="I19" s="23">
        <f>SUM(I20:I21)</f>
        <v>24486.16</v>
      </c>
      <c r="J19" s="23">
        <f>SUM(J20:J21)</f>
        <v>0</v>
      </c>
      <c r="K19" s="24"/>
      <c r="L19" s="25">
        <f>SUM(L20:L21)</f>
        <v>23327.34</v>
      </c>
      <c r="M19" s="25">
        <f>SUM(M20:M21)</f>
        <v>1158.82</v>
      </c>
      <c r="N19" s="26"/>
      <c r="O19" s="26"/>
      <c r="P19" s="86">
        <v>7.8</v>
      </c>
      <c r="Q19" s="86">
        <v>10.6</v>
      </c>
      <c r="R19" s="72">
        <v>1</v>
      </c>
      <c r="S19" s="72">
        <v>1</v>
      </c>
      <c r="T19" s="38"/>
      <c r="U19" s="38"/>
      <c r="V19" s="38"/>
      <c r="W19" s="38"/>
      <c r="X19" s="86"/>
      <c r="Y19" s="7"/>
    </row>
    <row r="20" spans="1:25" s="3" customFormat="1" ht="18.75" customHeight="1">
      <c r="A20" s="88"/>
      <c r="B20" s="15" t="s">
        <v>93</v>
      </c>
      <c r="C20" s="17" t="s">
        <v>137</v>
      </c>
      <c r="D20" s="28">
        <v>1</v>
      </c>
      <c r="E20" s="28">
        <v>1</v>
      </c>
      <c r="F20" s="94"/>
      <c r="G20" s="96"/>
      <c r="H20" s="29">
        <v>21482.12</v>
      </c>
      <c r="I20" s="29">
        <v>21482.12</v>
      </c>
      <c r="J20" s="30">
        <f>H20-I20</f>
        <v>0</v>
      </c>
      <c r="K20" s="31"/>
      <c r="L20" s="32">
        <v>20323.3</v>
      </c>
      <c r="M20" s="32">
        <v>1158.82</v>
      </c>
      <c r="N20" s="33"/>
      <c r="O20" s="33"/>
      <c r="P20" s="86"/>
      <c r="Q20" s="86"/>
      <c r="R20" s="74"/>
      <c r="S20" s="74"/>
      <c r="T20" s="34"/>
      <c r="U20" s="34"/>
      <c r="V20" s="34"/>
      <c r="W20" s="34"/>
      <c r="X20" s="86"/>
      <c r="Y20" s="1"/>
    </row>
    <row r="21" spans="1:25" s="3" customFormat="1" ht="63.75" customHeight="1">
      <c r="A21" s="88"/>
      <c r="B21" s="15" t="s">
        <v>94</v>
      </c>
      <c r="C21" s="17" t="s">
        <v>138</v>
      </c>
      <c r="D21" s="28">
        <v>1</v>
      </c>
      <c r="E21" s="28">
        <v>1</v>
      </c>
      <c r="F21" s="94"/>
      <c r="G21" s="96"/>
      <c r="H21" s="29">
        <v>3004.04</v>
      </c>
      <c r="I21" s="29">
        <v>3004.04</v>
      </c>
      <c r="J21" s="30">
        <f>H21-I21</f>
        <v>0</v>
      </c>
      <c r="K21" s="35"/>
      <c r="L21" s="32">
        <f>I21</f>
        <v>3004.04</v>
      </c>
      <c r="M21" s="32"/>
      <c r="N21" s="33"/>
      <c r="O21" s="33"/>
      <c r="P21" s="86"/>
      <c r="Q21" s="86"/>
      <c r="R21" s="36"/>
      <c r="S21" s="36"/>
      <c r="T21" s="34"/>
      <c r="U21" s="34"/>
      <c r="V21" s="34"/>
      <c r="W21" s="34"/>
      <c r="X21" s="34"/>
      <c r="Y21" s="1"/>
    </row>
    <row r="22" spans="1:25" s="4" customFormat="1" ht="21" customHeight="1">
      <c r="A22" s="87" t="s">
        <v>131</v>
      </c>
      <c r="B22" s="20" t="s">
        <v>128</v>
      </c>
      <c r="C22" s="21"/>
      <c r="D22" s="22">
        <f>SUM(D23:D26)</f>
        <v>4</v>
      </c>
      <c r="E22" s="22">
        <f>SUM(E23:E26)</f>
        <v>4</v>
      </c>
      <c r="F22" s="94"/>
      <c r="G22" s="96"/>
      <c r="H22" s="23">
        <f>SUM(H23:H26)</f>
        <v>4242.898</v>
      </c>
      <c r="I22" s="23">
        <f>SUM(I23:I26)</f>
        <v>4229.469</v>
      </c>
      <c r="J22" s="23">
        <f>SUM(J23:J26)</f>
        <v>13.428999999999974</v>
      </c>
      <c r="K22" s="37"/>
      <c r="L22" s="25">
        <f>SUM(L23:L26)</f>
        <v>3929.469</v>
      </c>
      <c r="M22" s="25">
        <f>SUM(M23:M26)</f>
        <v>300</v>
      </c>
      <c r="N22" s="26"/>
      <c r="O22" s="26"/>
      <c r="P22" s="86"/>
      <c r="Q22" s="86"/>
      <c r="R22" s="86">
        <v>1</v>
      </c>
      <c r="S22" s="86">
        <v>1.2</v>
      </c>
      <c r="T22" s="38"/>
      <c r="U22" s="38"/>
      <c r="V22" s="38"/>
      <c r="W22" s="38"/>
      <c r="X22" s="89"/>
      <c r="Y22" s="7"/>
    </row>
    <row r="23" spans="1:25" s="4" customFormat="1" ht="40.5" customHeight="1">
      <c r="A23" s="88"/>
      <c r="B23" s="15" t="s">
        <v>95</v>
      </c>
      <c r="C23" s="17" t="s">
        <v>137</v>
      </c>
      <c r="D23" s="28">
        <v>1</v>
      </c>
      <c r="E23" s="28">
        <v>1</v>
      </c>
      <c r="F23" s="94"/>
      <c r="G23" s="96"/>
      <c r="H23" s="29">
        <v>200</v>
      </c>
      <c r="I23" s="39">
        <v>194</v>
      </c>
      <c r="J23" s="30">
        <f aca="true" t="shared" si="0" ref="J23:J45">H23-I23</f>
        <v>6</v>
      </c>
      <c r="K23" s="35" t="s">
        <v>127</v>
      </c>
      <c r="L23" s="32">
        <f>I23</f>
        <v>194</v>
      </c>
      <c r="M23" s="25"/>
      <c r="N23" s="26"/>
      <c r="O23" s="26"/>
      <c r="P23" s="86"/>
      <c r="Q23" s="86"/>
      <c r="R23" s="86"/>
      <c r="S23" s="86"/>
      <c r="T23" s="38"/>
      <c r="U23" s="38"/>
      <c r="V23" s="38"/>
      <c r="W23" s="38"/>
      <c r="X23" s="89"/>
      <c r="Y23" s="7"/>
    </row>
    <row r="24" spans="1:25" s="4" customFormat="1" ht="17.25" customHeight="1">
      <c r="A24" s="88"/>
      <c r="B24" s="15" t="s">
        <v>96</v>
      </c>
      <c r="C24" s="17" t="s">
        <v>137</v>
      </c>
      <c r="D24" s="28">
        <v>1</v>
      </c>
      <c r="E24" s="28">
        <v>1</v>
      </c>
      <c r="F24" s="94"/>
      <c r="G24" s="96"/>
      <c r="H24" s="29">
        <v>3303.571</v>
      </c>
      <c r="I24" s="29">
        <v>3303.571</v>
      </c>
      <c r="J24" s="30">
        <f t="shared" si="0"/>
        <v>0</v>
      </c>
      <c r="K24" s="23"/>
      <c r="L24" s="32">
        <v>3003.571</v>
      </c>
      <c r="M24" s="32">
        <v>300</v>
      </c>
      <c r="N24" s="26"/>
      <c r="O24" s="26"/>
      <c r="P24" s="86"/>
      <c r="Q24" s="86"/>
      <c r="R24" s="86"/>
      <c r="S24" s="86"/>
      <c r="T24" s="38"/>
      <c r="U24" s="38"/>
      <c r="V24" s="38"/>
      <c r="W24" s="38"/>
      <c r="X24" s="89"/>
      <c r="Y24" s="7"/>
    </row>
    <row r="25" spans="1:25" s="4" customFormat="1" ht="42.75" customHeight="1">
      <c r="A25" s="88"/>
      <c r="B25" s="15" t="s">
        <v>97</v>
      </c>
      <c r="C25" s="17" t="s">
        <v>137</v>
      </c>
      <c r="D25" s="28">
        <v>1</v>
      </c>
      <c r="E25" s="28">
        <v>1</v>
      </c>
      <c r="F25" s="94"/>
      <c r="G25" s="96"/>
      <c r="H25" s="29">
        <v>446.429</v>
      </c>
      <c r="I25" s="29">
        <v>439</v>
      </c>
      <c r="J25" s="30">
        <f>H25-I25</f>
        <v>7.428999999999974</v>
      </c>
      <c r="K25" s="35" t="s">
        <v>127</v>
      </c>
      <c r="L25" s="32">
        <f aca="true" t="shared" si="1" ref="L25:L45">I25</f>
        <v>439</v>
      </c>
      <c r="M25" s="25"/>
      <c r="N25" s="26"/>
      <c r="O25" s="26"/>
      <c r="P25" s="86"/>
      <c r="Q25" s="86"/>
      <c r="R25" s="86"/>
      <c r="S25" s="86"/>
      <c r="T25" s="38"/>
      <c r="U25" s="38"/>
      <c r="V25" s="38"/>
      <c r="W25" s="38"/>
      <c r="X25" s="89"/>
      <c r="Y25" s="7"/>
    </row>
    <row r="26" spans="1:25" s="4" customFormat="1" ht="44.25" customHeight="1">
      <c r="A26" s="88"/>
      <c r="B26" s="15" t="s">
        <v>98</v>
      </c>
      <c r="C26" s="17" t="s">
        <v>138</v>
      </c>
      <c r="D26" s="28">
        <v>1</v>
      </c>
      <c r="E26" s="28">
        <v>1</v>
      </c>
      <c r="F26" s="94"/>
      <c r="G26" s="96"/>
      <c r="H26" s="29">
        <v>292.898</v>
      </c>
      <c r="I26" s="29">
        <v>292.898</v>
      </c>
      <c r="J26" s="30">
        <f t="shared" si="0"/>
        <v>0</v>
      </c>
      <c r="K26" s="37"/>
      <c r="L26" s="32">
        <f t="shared" si="1"/>
        <v>292.898</v>
      </c>
      <c r="M26" s="25"/>
      <c r="N26" s="26"/>
      <c r="O26" s="26"/>
      <c r="P26" s="86"/>
      <c r="Q26" s="86"/>
      <c r="R26" s="86"/>
      <c r="S26" s="86"/>
      <c r="T26" s="38"/>
      <c r="U26" s="38"/>
      <c r="V26" s="38"/>
      <c r="W26" s="38"/>
      <c r="X26" s="89"/>
      <c r="Y26" s="7"/>
    </row>
    <row r="27" spans="1:25" s="3" customFormat="1" ht="21.75" customHeight="1">
      <c r="A27" s="87" t="s">
        <v>133</v>
      </c>
      <c r="B27" s="40" t="s">
        <v>128</v>
      </c>
      <c r="C27" s="41"/>
      <c r="D27" s="42">
        <f>SUM(D28:D45)</f>
        <v>29</v>
      </c>
      <c r="E27" s="42">
        <f>SUM(E28:E45)</f>
        <v>31</v>
      </c>
      <c r="F27" s="94"/>
      <c r="G27" s="96"/>
      <c r="H27" s="43">
        <f>SUM(H28:H45)</f>
        <v>145952.147</v>
      </c>
      <c r="I27" s="43">
        <f>SUM(I28:I45)</f>
        <v>145876.736</v>
      </c>
      <c r="J27" s="43">
        <f>SUM(J28:J45)</f>
        <v>75.41100000000006</v>
      </c>
      <c r="K27" s="41"/>
      <c r="L27" s="44">
        <f>SUM(L28:L45)</f>
        <v>133836.579</v>
      </c>
      <c r="M27" s="44">
        <f>SUM(M28:M45)</f>
        <v>12040.157</v>
      </c>
      <c r="N27" s="33"/>
      <c r="O27" s="33"/>
      <c r="P27" s="86"/>
      <c r="Q27" s="86"/>
      <c r="R27" s="72">
        <v>5.3</v>
      </c>
      <c r="S27" s="90">
        <v>5</v>
      </c>
      <c r="T27" s="78">
        <v>26.78</v>
      </c>
      <c r="U27" s="78">
        <v>26.7</v>
      </c>
      <c r="V27" s="72">
        <v>43</v>
      </c>
      <c r="W27" s="72">
        <v>36</v>
      </c>
      <c r="X27" s="45"/>
      <c r="Y27" s="1"/>
    </row>
    <row r="28" spans="1:25" s="3" customFormat="1" ht="43.5" customHeight="1">
      <c r="A28" s="88"/>
      <c r="B28" s="15" t="s">
        <v>99</v>
      </c>
      <c r="C28" s="17" t="s">
        <v>137</v>
      </c>
      <c r="D28" s="28">
        <v>1</v>
      </c>
      <c r="E28" s="28">
        <v>1</v>
      </c>
      <c r="F28" s="94"/>
      <c r="G28" s="96"/>
      <c r="H28" s="29">
        <v>4375</v>
      </c>
      <c r="I28" s="29">
        <v>4173.727</v>
      </c>
      <c r="J28" s="30">
        <f>H28-I28</f>
        <v>201.27300000000014</v>
      </c>
      <c r="K28" s="35" t="s">
        <v>127</v>
      </c>
      <c r="L28" s="32">
        <f t="shared" si="1"/>
        <v>4173.727</v>
      </c>
      <c r="M28" s="32"/>
      <c r="N28" s="33"/>
      <c r="O28" s="33"/>
      <c r="P28" s="86"/>
      <c r="Q28" s="86"/>
      <c r="R28" s="73"/>
      <c r="S28" s="91"/>
      <c r="T28" s="79"/>
      <c r="U28" s="79"/>
      <c r="V28" s="73"/>
      <c r="W28" s="73"/>
      <c r="X28" s="33"/>
      <c r="Y28" s="1"/>
    </row>
    <row r="29" spans="1:25" s="3" customFormat="1" ht="40.5" customHeight="1">
      <c r="A29" s="88"/>
      <c r="B29" s="15" t="s">
        <v>100</v>
      </c>
      <c r="C29" s="17" t="s">
        <v>137</v>
      </c>
      <c r="D29" s="28">
        <v>1</v>
      </c>
      <c r="E29" s="28">
        <v>1</v>
      </c>
      <c r="F29" s="94"/>
      <c r="G29" s="96"/>
      <c r="H29" s="29">
        <v>1655.36</v>
      </c>
      <c r="I29" s="29">
        <v>1634</v>
      </c>
      <c r="J29" s="30">
        <f t="shared" si="0"/>
        <v>21.3599999999999</v>
      </c>
      <c r="K29" s="35" t="s">
        <v>127</v>
      </c>
      <c r="L29" s="32">
        <f t="shared" si="1"/>
        <v>1634</v>
      </c>
      <c r="M29" s="32"/>
      <c r="N29" s="33"/>
      <c r="O29" s="33"/>
      <c r="P29" s="86"/>
      <c r="Q29" s="86"/>
      <c r="R29" s="73"/>
      <c r="S29" s="91"/>
      <c r="T29" s="79"/>
      <c r="U29" s="79"/>
      <c r="V29" s="73"/>
      <c r="W29" s="73"/>
      <c r="X29" s="34"/>
      <c r="Y29" s="1"/>
    </row>
    <row r="30" spans="1:25" s="3" customFormat="1" ht="20.25" customHeight="1">
      <c r="A30" s="88"/>
      <c r="B30" s="15" t="s">
        <v>101</v>
      </c>
      <c r="C30" s="17" t="s">
        <v>137</v>
      </c>
      <c r="D30" s="28">
        <v>3</v>
      </c>
      <c r="E30" s="28">
        <v>3</v>
      </c>
      <c r="F30" s="94"/>
      <c r="G30" s="96"/>
      <c r="H30" s="29">
        <v>5544.643</v>
      </c>
      <c r="I30" s="29">
        <v>5544.643</v>
      </c>
      <c r="J30" s="30">
        <f t="shared" si="0"/>
        <v>0</v>
      </c>
      <c r="K30" s="41"/>
      <c r="L30" s="32">
        <f t="shared" si="1"/>
        <v>5544.643</v>
      </c>
      <c r="M30" s="32"/>
      <c r="N30" s="33"/>
      <c r="O30" s="33"/>
      <c r="P30" s="86"/>
      <c r="Q30" s="86"/>
      <c r="R30" s="73"/>
      <c r="S30" s="91"/>
      <c r="T30" s="79"/>
      <c r="U30" s="79"/>
      <c r="V30" s="73"/>
      <c r="W30" s="73"/>
      <c r="X30" s="72"/>
      <c r="Y30" s="1"/>
    </row>
    <row r="31" spans="1:25" s="3" customFormat="1" ht="14.25" customHeight="1">
      <c r="A31" s="88"/>
      <c r="B31" s="15" t="s">
        <v>102</v>
      </c>
      <c r="C31" s="17" t="s">
        <v>137</v>
      </c>
      <c r="D31" s="28">
        <v>3</v>
      </c>
      <c r="E31" s="28">
        <v>3</v>
      </c>
      <c r="F31" s="94"/>
      <c r="G31" s="96"/>
      <c r="H31" s="29">
        <v>1419.643</v>
      </c>
      <c r="I31" s="29">
        <v>1419.643</v>
      </c>
      <c r="J31" s="30">
        <f t="shared" si="0"/>
        <v>0</v>
      </c>
      <c r="K31" s="35"/>
      <c r="L31" s="32">
        <f t="shared" si="1"/>
        <v>1419.643</v>
      </c>
      <c r="M31" s="32"/>
      <c r="N31" s="33"/>
      <c r="O31" s="33"/>
      <c r="P31" s="86"/>
      <c r="Q31" s="86"/>
      <c r="R31" s="73"/>
      <c r="S31" s="91"/>
      <c r="T31" s="79"/>
      <c r="U31" s="79"/>
      <c r="V31" s="73"/>
      <c r="W31" s="73"/>
      <c r="X31" s="73"/>
      <c r="Y31" s="1"/>
    </row>
    <row r="32" spans="1:25" s="3" customFormat="1" ht="23.25" customHeight="1">
      <c r="A32" s="88"/>
      <c r="B32" s="15" t="s">
        <v>103</v>
      </c>
      <c r="C32" s="17" t="s">
        <v>138</v>
      </c>
      <c r="D32" s="28">
        <v>1</v>
      </c>
      <c r="E32" s="28">
        <v>1</v>
      </c>
      <c r="F32" s="94"/>
      <c r="G32" s="96"/>
      <c r="H32" s="29">
        <v>642.965</v>
      </c>
      <c r="I32" s="29">
        <v>642.965</v>
      </c>
      <c r="J32" s="30">
        <f t="shared" si="0"/>
        <v>0</v>
      </c>
      <c r="K32" s="41"/>
      <c r="L32" s="32">
        <f t="shared" si="1"/>
        <v>642.965</v>
      </c>
      <c r="M32" s="32"/>
      <c r="N32" s="33"/>
      <c r="O32" s="33"/>
      <c r="P32" s="86"/>
      <c r="Q32" s="86"/>
      <c r="R32" s="73"/>
      <c r="S32" s="91"/>
      <c r="T32" s="79"/>
      <c r="U32" s="79"/>
      <c r="V32" s="73"/>
      <c r="W32" s="73"/>
      <c r="X32" s="73"/>
      <c r="Y32" s="1"/>
    </row>
    <row r="33" spans="1:25" s="3" customFormat="1" ht="42" customHeight="1">
      <c r="A33" s="88"/>
      <c r="B33" s="15" t="s">
        <v>104</v>
      </c>
      <c r="C33" s="17" t="s">
        <v>138</v>
      </c>
      <c r="D33" s="28">
        <v>7</v>
      </c>
      <c r="E33" s="28">
        <v>7</v>
      </c>
      <c r="F33" s="94"/>
      <c r="G33" s="96"/>
      <c r="H33" s="39">
        <v>3219.34</v>
      </c>
      <c r="I33" s="29">
        <v>2825</v>
      </c>
      <c r="J33" s="30">
        <f t="shared" si="0"/>
        <v>394.34000000000015</v>
      </c>
      <c r="K33" s="35" t="s">
        <v>127</v>
      </c>
      <c r="L33" s="32">
        <f t="shared" si="1"/>
        <v>2825</v>
      </c>
      <c r="M33" s="32"/>
      <c r="N33" s="33"/>
      <c r="O33" s="33"/>
      <c r="P33" s="86"/>
      <c r="Q33" s="86"/>
      <c r="R33" s="73"/>
      <c r="S33" s="91"/>
      <c r="T33" s="79"/>
      <c r="U33" s="79"/>
      <c r="V33" s="73"/>
      <c r="W33" s="73"/>
      <c r="X33" s="73"/>
      <c r="Y33" s="1"/>
    </row>
    <row r="34" spans="1:25" s="3" customFormat="1" ht="43.5" customHeight="1">
      <c r="A34" s="88"/>
      <c r="B34" s="15" t="s">
        <v>105</v>
      </c>
      <c r="C34" s="17" t="s">
        <v>137</v>
      </c>
      <c r="D34" s="28">
        <v>2</v>
      </c>
      <c r="E34" s="28">
        <v>2</v>
      </c>
      <c r="F34" s="94"/>
      <c r="G34" s="96"/>
      <c r="H34" s="29">
        <v>1416.17</v>
      </c>
      <c r="I34" s="29">
        <v>1370</v>
      </c>
      <c r="J34" s="30">
        <f t="shared" si="0"/>
        <v>46.17000000000007</v>
      </c>
      <c r="K34" s="35" t="s">
        <v>127</v>
      </c>
      <c r="L34" s="32">
        <f t="shared" si="1"/>
        <v>1370</v>
      </c>
      <c r="M34" s="32"/>
      <c r="N34" s="33"/>
      <c r="O34" s="33"/>
      <c r="P34" s="86"/>
      <c r="Q34" s="86"/>
      <c r="R34" s="73"/>
      <c r="S34" s="91"/>
      <c r="T34" s="79"/>
      <c r="U34" s="79"/>
      <c r="V34" s="73"/>
      <c r="W34" s="73"/>
      <c r="X34" s="73"/>
      <c r="Y34" s="1"/>
    </row>
    <row r="35" spans="1:25" s="3" customFormat="1" ht="17.25" customHeight="1">
      <c r="A35" s="88"/>
      <c r="B35" s="15" t="s">
        <v>106</v>
      </c>
      <c r="C35" s="17" t="s">
        <v>137</v>
      </c>
      <c r="D35" s="28">
        <v>1</v>
      </c>
      <c r="E35" s="28">
        <v>1</v>
      </c>
      <c r="F35" s="94"/>
      <c r="G35" s="96"/>
      <c r="H35" s="29">
        <v>458</v>
      </c>
      <c r="I35" s="29">
        <v>458</v>
      </c>
      <c r="J35" s="30">
        <f t="shared" si="0"/>
        <v>0</v>
      </c>
      <c r="K35" s="41"/>
      <c r="L35" s="32">
        <f t="shared" si="1"/>
        <v>458</v>
      </c>
      <c r="M35" s="32"/>
      <c r="N35" s="33"/>
      <c r="O35" s="33"/>
      <c r="P35" s="86"/>
      <c r="Q35" s="86"/>
      <c r="R35" s="73"/>
      <c r="S35" s="91"/>
      <c r="T35" s="79"/>
      <c r="U35" s="79"/>
      <c r="V35" s="73"/>
      <c r="W35" s="73"/>
      <c r="X35" s="73"/>
      <c r="Y35" s="1"/>
    </row>
    <row r="36" spans="1:25" s="3" customFormat="1" ht="44.25" customHeight="1">
      <c r="A36" s="88"/>
      <c r="B36" s="15" t="s">
        <v>107</v>
      </c>
      <c r="C36" s="17" t="s">
        <v>137</v>
      </c>
      <c r="D36" s="28">
        <v>1</v>
      </c>
      <c r="E36" s="28">
        <v>1</v>
      </c>
      <c r="F36" s="94"/>
      <c r="G36" s="96"/>
      <c r="H36" s="29">
        <v>862.94</v>
      </c>
      <c r="I36" s="29">
        <v>848</v>
      </c>
      <c r="J36" s="30">
        <f t="shared" si="0"/>
        <v>14.940000000000055</v>
      </c>
      <c r="K36" s="35" t="s">
        <v>127</v>
      </c>
      <c r="L36" s="32">
        <f t="shared" si="1"/>
        <v>848</v>
      </c>
      <c r="M36" s="32"/>
      <c r="N36" s="33"/>
      <c r="O36" s="33"/>
      <c r="P36" s="86"/>
      <c r="Q36" s="86"/>
      <c r="R36" s="73"/>
      <c r="S36" s="91"/>
      <c r="T36" s="79"/>
      <c r="U36" s="79"/>
      <c r="V36" s="73"/>
      <c r="W36" s="73"/>
      <c r="X36" s="73"/>
      <c r="Y36" s="1"/>
    </row>
    <row r="37" spans="1:25" s="3" customFormat="1" ht="45.75" customHeight="1">
      <c r="A37" s="88"/>
      <c r="B37" s="15" t="s">
        <v>108</v>
      </c>
      <c r="C37" s="17" t="s">
        <v>137</v>
      </c>
      <c r="D37" s="28">
        <v>2</v>
      </c>
      <c r="E37" s="28">
        <v>2</v>
      </c>
      <c r="F37" s="94"/>
      <c r="G37" s="96"/>
      <c r="H37" s="29">
        <v>696.42</v>
      </c>
      <c r="I37" s="29">
        <v>630</v>
      </c>
      <c r="J37" s="30">
        <f t="shared" si="0"/>
        <v>66.41999999999996</v>
      </c>
      <c r="K37" s="35" t="s">
        <v>127</v>
      </c>
      <c r="L37" s="32">
        <f t="shared" si="1"/>
        <v>630</v>
      </c>
      <c r="M37" s="32"/>
      <c r="N37" s="33"/>
      <c r="O37" s="33"/>
      <c r="P37" s="86"/>
      <c r="Q37" s="86"/>
      <c r="R37" s="73"/>
      <c r="S37" s="91"/>
      <c r="T37" s="79"/>
      <c r="U37" s="79"/>
      <c r="V37" s="73"/>
      <c r="W37" s="73"/>
      <c r="X37" s="73"/>
      <c r="Y37" s="1"/>
    </row>
    <row r="38" spans="1:25" s="3" customFormat="1" ht="85.5" customHeight="1">
      <c r="A38" s="88"/>
      <c r="B38" s="15" t="s">
        <v>109</v>
      </c>
      <c r="C38" s="17" t="s">
        <v>137</v>
      </c>
      <c r="D38" s="28">
        <v>1</v>
      </c>
      <c r="E38" s="28">
        <v>1</v>
      </c>
      <c r="F38" s="94"/>
      <c r="G38" s="96"/>
      <c r="H38" s="29">
        <v>3500</v>
      </c>
      <c r="I38" s="39">
        <v>1750</v>
      </c>
      <c r="J38" s="30">
        <f t="shared" si="0"/>
        <v>1750</v>
      </c>
      <c r="K38" s="35" t="s">
        <v>127</v>
      </c>
      <c r="L38" s="32">
        <f t="shared" si="1"/>
        <v>1750</v>
      </c>
      <c r="M38" s="32"/>
      <c r="N38" s="33"/>
      <c r="O38" s="33"/>
      <c r="P38" s="86"/>
      <c r="Q38" s="86"/>
      <c r="R38" s="73"/>
      <c r="S38" s="91"/>
      <c r="T38" s="79"/>
      <c r="U38" s="79"/>
      <c r="V38" s="73"/>
      <c r="W38" s="73"/>
      <c r="X38" s="74"/>
      <c r="Y38" s="1"/>
    </row>
    <row r="39" spans="1:25" s="3" customFormat="1" ht="44.25" customHeight="1">
      <c r="A39" s="88"/>
      <c r="B39" s="15" t="s">
        <v>55</v>
      </c>
      <c r="C39" s="17" t="s">
        <v>137</v>
      </c>
      <c r="D39" s="28">
        <v>2</v>
      </c>
      <c r="E39" s="28">
        <v>2</v>
      </c>
      <c r="F39" s="94"/>
      <c r="G39" s="96"/>
      <c r="H39" s="29">
        <v>205</v>
      </c>
      <c r="I39" s="29">
        <v>193.758</v>
      </c>
      <c r="J39" s="30">
        <f t="shared" si="0"/>
        <v>11.24199999999999</v>
      </c>
      <c r="K39" s="35" t="s">
        <v>127</v>
      </c>
      <c r="L39" s="32">
        <f t="shared" si="1"/>
        <v>193.758</v>
      </c>
      <c r="M39" s="32"/>
      <c r="N39" s="33"/>
      <c r="O39" s="33"/>
      <c r="P39" s="86"/>
      <c r="Q39" s="86"/>
      <c r="R39" s="73"/>
      <c r="S39" s="91"/>
      <c r="T39" s="79"/>
      <c r="U39" s="79"/>
      <c r="V39" s="73"/>
      <c r="W39" s="73"/>
      <c r="X39" s="34"/>
      <c r="Y39" s="1"/>
    </row>
    <row r="40" spans="1:25" s="3" customFormat="1" ht="43.5" customHeight="1">
      <c r="A40" s="88"/>
      <c r="B40" s="15" t="s">
        <v>110</v>
      </c>
      <c r="C40" s="17" t="s">
        <v>139</v>
      </c>
      <c r="D40" s="28">
        <v>1</v>
      </c>
      <c r="E40" s="28">
        <v>1</v>
      </c>
      <c r="F40" s="94"/>
      <c r="G40" s="96"/>
      <c r="H40" s="29">
        <v>600</v>
      </c>
      <c r="I40" s="29">
        <v>499</v>
      </c>
      <c r="J40" s="30">
        <f t="shared" si="0"/>
        <v>101</v>
      </c>
      <c r="K40" s="35" t="s">
        <v>127</v>
      </c>
      <c r="L40" s="32">
        <f t="shared" si="1"/>
        <v>499</v>
      </c>
      <c r="M40" s="32"/>
      <c r="N40" s="33"/>
      <c r="O40" s="33"/>
      <c r="P40" s="86"/>
      <c r="Q40" s="86"/>
      <c r="R40" s="73"/>
      <c r="S40" s="91"/>
      <c r="T40" s="79"/>
      <c r="U40" s="79"/>
      <c r="V40" s="73"/>
      <c r="W40" s="73"/>
      <c r="X40" s="33"/>
      <c r="Y40" s="1"/>
    </row>
    <row r="41" spans="1:25" s="3" customFormat="1" ht="43.5" customHeight="1">
      <c r="A41" s="88"/>
      <c r="B41" s="15" t="s">
        <v>111</v>
      </c>
      <c r="C41" s="17" t="s">
        <v>138</v>
      </c>
      <c r="D41" s="47">
        <v>1</v>
      </c>
      <c r="E41" s="48">
        <v>1</v>
      </c>
      <c r="F41" s="94"/>
      <c r="G41" s="96"/>
      <c r="H41" s="49">
        <v>1246.666</v>
      </c>
      <c r="I41" s="49">
        <v>848</v>
      </c>
      <c r="J41" s="30">
        <f t="shared" si="0"/>
        <v>398.66599999999994</v>
      </c>
      <c r="K41" s="35" t="s">
        <v>127</v>
      </c>
      <c r="L41" s="32">
        <f>I41</f>
        <v>848</v>
      </c>
      <c r="M41" s="32"/>
      <c r="N41" s="33"/>
      <c r="O41" s="33"/>
      <c r="P41" s="86"/>
      <c r="Q41" s="86"/>
      <c r="R41" s="73"/>
      <c r="S41" s="91"/>
      <c r="T41" s="79"/>
      <c r="U41" s="79"/>
      <c r="V41" s="73"/>
      <c r="W41" s="73"/>
      <c r="X41" s="33"/>
      <c r="Y41" s="1"/>
    </row>
    <row r="42" spans="1:25" s="3" customFormat="1" ht="44.25" customHeight="1">
      <c r="A42" s="88"/>
      <c r="B42" s="50" t="s">
        <v>112</v>
      </c>
      <c r="C42" s="50" t="s">
        <v>63</v>
      </c>
      <c r="D42" s="51">
        <v>1</v>
      </c>
      <c r="E42" s="52">
        <v>1</v>
      </c>
      <c r="F42" s="94"/>
      <c r="G42" s="96"/>
      <c r="H42" s="53">
        <v>58055</v>
      </c>
      <c r="I42" s="53">
        <v>58055</v>
      </c>
      <c r="J42" s="30">
        <f t="shared" si="0"/>
        <v>0</v>
      </c>
      <c r="K42" s="30"/>
      <c r="L42" s="32">
        <v>46014.843</v>
      </c>
      <c r="M42" s="32">
        <v>12040.157</v>
      </c>
      <c r="N42" s="33"/>
      <c r="O42" s="33"/>
      <c r="P42" s="86"/>
      <c r="Q42" s="86"/>
      <c r="R42" s="73"/>
      <c r="S42" s="91"/>
      <c r="T42" s="79"/>
      <c r="U42" s="79"/>
      <c r="V42" s="73"/>
      <c r="W42" s="73"/>
      <c r="X42" s="33"/>
      <c r="Y42" s="1"/>
    </row>
    <row r="43" spans="1:25" s="3" customFormat="1" ht="39.75" customHeight="1">
      <c r="A43" s="88"/>
      <c r="B43" s="54" t="s">
        <v>113</v>
      </c>
      <c r="C43" s="54" t="s">
        <v>63</v>
      </c>
      <c r="D43" s="47">
        <v>1</v>
      </c>
      <c r="E43" s="48">
        <v>1</v>
      </c>
      <c r="F43" s="94"/>
      <c r="G43" s="96"/>
      <c r="H43" s="49">
        <v>62055</v>
      </c>
      <c r="I43" s="49">
        <v>62055</v>
      </c>
      <c r="J43" s="30">
        <f t="shared" si="0"/>
        <v>0</v>
      </c>
      <c r="K43" s="41"/>
      <c r="L43" s="32">
        <f t="shared" si="1"/>
        <v>62055</v>
      </c>
      <c r="M43" s="32"/>
      <c r="N43" s="33"/>
      <c r="O43" s="33"/>
      <c r="P43" s="86"/>
      <c r="Q43" s="86"/>
      <c r="R43" s="73"/>
      <c r="S43" s="91"/>
      <c r="T43" s="79"/>
      <c r="U43" s="79"/>
      <c r="V43" s="73"/>
      <c r="W43" s="73"/>
      <c r="X43" s="33"/>
      <c r="Y43" s="1"/>
    </row>
    <row r="44" spans="1:25" s="3" customFormat="1" ht="43.5" customHeight="1">
      <c r="A44" s="88"/>
      <c r="B44" s="54" t="s">
        <v>132</v>
      </c>
      <c r="C44" s="17" t="s">
        <v>137</v>
      </c>
      <c r="D44" s="55"/>
      <c r="E44" s="48">
        <v>1</v>
      </c>
      <c r="F44" s="94"/>
      <c r="G44" s="96"/>
      <c r="H44" s="30"/>
      <c r="I44" s="49">
        <v>2500</v>
      </c>
      <c r="J44" s="30">
        <f t="shared" si="0"/>
        <v>-2500</v>
      </c>
      <c r="K44" s="41" t="s">
        <v>129</v>
      </c>
      <c r="L44" s="32">
        <f t="shared" si="1"/>
        <v>2500</v>
      </c>
      <c r="M44" s="32"/>
      <c r="N44" s="33"/>
      <c r="O44" s="33"/>
      <c r="P44" s="86"/>
      <c r="Q44" s="86"/>
      <c r="R44" s="73"/>
      <c r="S44" s="91"/>
      <c r="T44" s="79"/>
      <c r="U44" s="79"/>
      <c r="V44" s="73"/>
      <c r="W44" s="73"/>
      <c r="X44" s="33"/>
      <c r="Y44" s="1"/>
    </row>
    <row r="45" spans="1:25" s="3" customFormat="1" ht="42" customHeight="1">
      <c r="A45" s="88"/>
      <c r="B45" s="54" t="s">
        <v>135</v>
      </c>
      <c r="C45" s="17" t="s">
        <v>137</v>
      </c>
      <c r="D45" s="55"/>
      <c r="E45" s="48">
        <v>1</v>
      </c>
      <c r="F45" s="94"/>
      <c r="G45" s="96"/>
      <c r="H45" s="30"/>
      <c r="I45" s="49">
        <v>430</v>
      </c>
      <c r="J45" s="30">
        <f t="shared" si="0"/>
        <v>-430</v>
      </c>
      <c r="K45" s="41" t="s">
        <v>129</v>
      </c>
      <c r="L45" s="32">
        <f t="shared" si="1"/>
        <v>430</v>
      </c>
      <c r="M45" s="32"/>
      <c r="N45" s="33"/>
      <c r="O45" s="33"/>
      <c r="P45" s="86"/>
      <c r="Q45" s="86"/>
      <c r="R45" s="74"/>
      <c r="S45" s="92"/>
      <c r="T45" s="80"/>
      <c r="U45" s="80"/>
      <c r="V45" s="74"/>
      <c r="W45" s="74"/>
      <c r="X45" s="33"/>
      <c r="Y45" s="1"/>
    </row>
    <row r="46" spans="1:25" s="4" customFormat="1" ht="27" customHeight="1">
      <c r="A46" s="75" t="s">
        <v>134</v>
      </c>
      <c r="B46" s="76"/>
      <c r="C46" s="37"/>
      <c r="D46" s="56">
        <f>D27</f>
        <v>29</v>
      </c>
      <c r="E46" s="56">
        <f>E27</f>
        <v>31</v>
      </c>
      <c r="F46" s="57"/>
      <c r="G46" s="57"/>
      <c r="H46" s="58">
        <f>H27</f>
        <v>145952.147</v>
      </c>
      <c r="I46" s="58">
        <f>I27</f>
        <v>145876.736</v>
      </c>
      <c r="J46" s="58">
        <f>J27</f>
        <v>75.41100000000006</v>
      </c>
      <c r="K46" s="37"/>
      <c r="L46" s="44">
        <f>L27</f>
        <v>133836.579</v>
      </c>
      <c r="M46" s="44">
        <f>M39+M27</f>
        <v>12040.157</v>
      </c>
      <c r="N46" s="26"/>
      <c r="O46" s="26"/>
      <c r="P46" s="38"/>
      <c r="Q46" s="38"/>
      <c r="R46" s="41"/>
      <c r="S46" s="41"/>
      <c r="T46" s="38"/>
      <c r="U46" s="38"/>
      <c r="V46" s="38"/>
      <c r="W46" s="38"/>
      <c r="X46" s="37"/>
      <c r="Y46" s="7"/>
    </row>
    <row r="47" spans="1:25" s="4" customFormat="1" ht="15.75" customHeight="1">
      <c r="A47" s="75" t="s">
        <v>114</v>
      </c>
      <c r="B47" s="76"/>
      <c r="C47" s="37"/>
      <c r="D47" s="56">
        <f>D46+D22+D19</f>
        <v>35</v>
      </c>
      <c r="E47" s="42">
        <f>E46+E22+E19</f>
        <v>37</v>
      </c>
      <c r="F47" s="42"/>
      <c r="G47" s="55"/>
      <c r="H47" s="58">
        <f>H19+H22+H27</f>
        <v>174681.205</v>
      </c>
      <c r="I47" s="58">
        <f>I19+I22+I27</f>
        <v>174592.365</v>
      </c>
      <c r="J47" s="58">
        <f>J19+J22+J27</f>
        <v>88.84000000000003</v>
      </c>
      <c r="K47" s="59"/>
      <c r="L47" s="60">
        <f>L46+L22+L19</f>
        <v>161093.388</v>
      </c>
      <c r="M47" s="60">
        <f>M46+M22+M19</f>
        <v>13498.976999999999</v>
      </c>
      <c r="N47" s="26"/>
      <c r="O47" s="26"/>
      <c r="P47" s="38"/>
      <c r="Q47" s="38"/>
      <c r="R47" s="21"/>
      <c r="S47" s="21"/>
      <c r="T47" s="38"/>
      <c r="U47" s="38"/>
      <c r="V47" s="38"/>
      <c r="W47" s="38"/>
      <c r="X47" s="37"/>
      <c r="Y47" s="7"/>
    </row>
    <row r="48" spans="1:25" s="3" customFormat="1" ht="26.2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65"/>
    </row>
    <row r="49" spans="2:20" s="3" customFormat="1" ht="36" customHeight="1">
      <c r="B49" s="71" t="s">
        <v>136</v>
      </c>
      <c r="C49" s="71"/>
      <c r="D49" s="71"/>
      <c r="E49" s="71"/>
      <c r="F49" s="71"/>
      <c r="G49" s="4"/>
      <c r="H49" s="4"/>
      <c r="I49" s="4"/>
      <c r="J49" s="4"/>
      <c r="K49" s="71" t="s">
        <v>67</v>
      </c>
      <c r="L49" s="71"/>
      <c r="M49" s="71"/>
      <c r="N49" s="71"/>
      <c r="O49" s="71"/>
      <c r="P49" s="71"/>
      <c r="Q49" s="71"/>
      <c r="R49" s="71"/>
      <c r="S49" s="71"/>
      <c r="T49" s="71"/>
    </row>
    <row r="50" spans="4:17" ht="15">
      <c r="D50" s="11"/>
      <c r="E50" s="5"/>
      <c r="F50" s="5"/>
      <c r="G50" s="5"/>
      <c r="H50" s="6"/>
      <c r="I50" s="5"/>
      <c r="J50" s="5"/>
      <c r="K50" s="5"/>
      <c r="L50" s="13"/>
      <c r="M50" s="13"/>
      <c r="N50" s="5"/>
      <c r="O50" s="5"/>
      <c r="P50" s="5"/>
      <c r="Q50" s="5"/>
    </row>
  </sheetData>
  <sheetProtection/>
  <mergeCells count="55">
    <mergeCell ref="A14:F14"/>
    <mergeCell ref="G14:G17"/>
    <mergeCell ref="H14:K14"/>
    <mergeCell ref="L14:O14"/>
    <mergeCell ref="P14:W14"/>
    <mergeCell ref="X14:X17"/>
    <mergeCell ref="A15:A17"/>
    <mergeCell ref="B15:B17"/>
    <mergeCell ref="C15:C17"/>
    <mergeCell ref="T15:U16"/>
    <mergeCell ref="D15:E16"/>
    <mergeCell ref="F15:F17"/>
    <mergeCell ref="H15:H17"/>
    <mergeCell ref="I15:I17"/>
    <mergeCell ref="J15:J17"/>
    <mergeCell ref="K15:K17"/>
    <mergeCell ref="S19:S20"/>
    <mergeCell ref="L15:M15"/>
    <mergeCell ref="N15:N17"/>
    <mergeCell ref="O15:O17"/>
    <mergeCell ref="P15:Q16"/>
    <mergeCell ref="R15:S16"/>
    <mergeCell ref="A19:A21"/>
    <mergeCell ref="F19:F45"/>
    <mergeCell ref="G19:G45"/>
    <mergeCell ref="P19:P45"/>
    <mergeCell ref="Q19:Q45"/>
    <mergeCell ref="R19:R20"/>
    <mergeCell ref="R22:R26"/>
    <mergeCell ref="S22:S26"/>
    <mergeCell ref="X22:X26"/>
    <mergeCell ref="A27:A45"/>
    <mergeCell ref="R27:R45"/>
    <mergeCell ref="S27:S45"/>
    <mergeCell ref="T27:T45"/>
    <mergeCell ref="A8:S8"/>
    <mergeCell ref="A9:S9"/>
    <mergeCell ref="A10:S10"/>
    <mergeCell ref="A11:S11"/>
    <mergeCell ref="A12:S12"/>
    <mergeCell ref="V27:V45"/>
    <mergeCell ref="U27:U45"/>
    <mergeCell ref="V15:W16"/>
    <mergeCell ref="L16:L17"/>
    <mergeCell ref="M16:M17"/>
    <mergeCell ref="A13:S13"/>
    <mergeCell ref="A48:X48"/>
    <mergeCell ref="B49:F49"/>
    <mergeCell ref="K49:T49"/>
    <mergeCell ref="W27:W45"/>
    <mergeCell ref="X30:X38"/>
    <mergeCell ref="A46:B46"/>
    <mergeCell ref="A47:B47"/>
    <mergeCell ref="X19:X20"/>
    <mergeCell ref="A22:A26"/>
  </mergeCells>
  <printOptions/>
  <pageMargins left="0" right="0" top="0.58" bottom="0.15748031496062992" header="0.32" footer="0.3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Y37"/>
  <sheetViews>
    <sheetView zoomScale="110" zoomScaleNormal="110" zoomScalePageLayoutView="0" workbookViewId="0" topLeftCell="A22">
      <selection activeCell="I3" sqref="I3:I5"/>
    </sheetView>
  </sheetViews>
  <sheetFormatPr defaultColWidth="9.140625" defaultRowHeight="15"/>
  <cols>
    <col min="1" max="1" width="17.00390625" style="0" customWidth="1"/>
    <col min="2" max="2" width="56.140625" style="0" customWidth="1"/>
    <col min="3" max="3" width="5.8515625" style="0" customWidth="1"/>
    <col min="4" max="4" width="5.00390625" style="12" customWidth="1"/>
    <col min="5" max="6" width="4.8515625" style="0" customWidth="1"/>
    <col min="7" max="7" width="6.421875" style="0" customWidth="1"/>
    <col min="8" max="8" width="11.57421875" style="0" customWidth="1"/>
    <col min="9" max="9" width="11.8515625" style="0" customWidth="1"/>
    <col min="10" max="10" width="9.421875" style="0" customWidth="1"/>
    <col min="11" max="11" width="14.28125" style="0" customWidth="1"/>
    <col min="12" max="12" width="12.57421875" style="14" customWidth="1"/>
    <col min="13" max="13" width="10.28125" style="14" customWidth="1"/>
    <col min="14" max="15" width="3.7109375" style="0" customWidth="1"/>
    <col min="16" max="16" width="5.421875" style="0" customWidth="1"/>
    <col min="17" max="17" width="5.28125" style="0" customWidth="1"/>
    <col min="18" max="18" width="7.28125" style="0" customWidth="1"/>
    <col min="19" max="19" width="7.57421875" style="0" customWidth="1"/>
    <col min="20" max="20" width="5.421875" style="0" customWidth="1"/>
    <col min="21" max="21" width="4.8515625" style="0" customWidth="1"/>
    <col min="22" max="22" width="5.7109375" style="0" customWidth="1"/>
    <col min="23" max="23" width="5.28125" style="0" customWidth="1"/>
    <col min="24" max="24" width="15.140625" style="0" customWidth="1"/>
    <col min="25" max="25" width="14.00390625" style="0" customWidth="1"/>
  </cols>
  <sheetData>
    <row r="1" spans="1:24" s="10" customFormat="1" ht="45" customHeight="1">
      <c r="A1" s="108" t="s">
        <v>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5" s="3" customFormat="1" ht="63" customHeight="1">
      <c r="A2" s="102" t="s">
        <v>0</v>
      </c>
      <c r="B2" s="103"/>
      <c r="C2" s="103"/>
      <c r="D2" s="103"/>
      <c r="E2" s="103"/>
      <c r="F2" s="104"/>
      <c r="G2" s="99" t="s">
        <v>1</v>
      </c>
      <c r="H2" s="97" t="s">
        <v>2</v>
      </c>
      <c r="I2" s="97"/>
      <c r="J2" s="97"/>
      <c r="K2" s="97"/>
      <c r="L2" s="97" t="s">
        <v>28</v>
      </c>
      <c r="M2" s="97"/>
      <c r="N2" s="97"/>
      <c r="O2" s="97"/>
      <c r="P2" s="97" t="s">
        <v>34</v>
      </c>
      <c r="Q2" s="97"/>
      <c r="R2" s="97"/>
      <c r="S2" s="97"/>
      <c r="T2" s="97"/>
      <c r="U2" s="97"/>
      <c r="V2" s="97"/>
      <c r="W2" s="97"/>
      <c r="X2" s="97" t="s">
        <v>33</v>
      </c>
      <c r="Y2" s="1"/>
    </row>
    <row r="3" spans="1:25" s="3" customFormat="1" ht="47.25" customHeight="1">
      <c r="A3" s="105" t="s">
        <v>3</v>
      </c>
      <c r="B3" s="105" t="s">
        <v>4</v>
      </c>
      <c r="C3" s="97" t="s">
        <v>19</v>
      </c>
      <c r="D3" s="97" t="s">
        <v>35</v>
      </c>
      <c r="E3" s="97"/>
      <c r="F3" s="99" t="s">
        <v>5</v>
      </c>
      <c r="G3" s="100"/>
      <c r="H3" s="97" t="s">
        <v>6</v>
      </c>
      <c r="I3" s="85" t="s">
        <v>7</v>
      </c>
      <c r="J3" s="97" t="s">
        <v>8</v>
      </c>
      <c r="K3" s="97" t="s">
        <v>9</v>
      </c>
      <c r="L3" s="97" t="s">
        <v>10</v>
      </c>
      <c r="M3" s="97"/>
      <c r="N3" s="98" t="s">
        <v>11</v>
      </c>
      <c r="O3" s="98" t="s">
        <v>12</v>
      </c>
      <c r="P3" s="81" t="s">
        <v>29</v>
      </c>
      <c r="Q3" s="82"/>
      <c r="R3" s="81" t="s">
        <v>30</v>
      </c>
      <c r="S3" s="82"/>
      <c r="T3" s="81" t="s">
        <v>31</v>
      </c>
      <c r="U3" s="82"/>
      <c r="V3" s="81" t="s">
        <v>32</v>
      </c>
      <c r="W3" s="82"/>
      <c r="X3" s="97"/>
      <c r="Y3" s="1"/>
    </row>
    <row r="4" spans="1:25" s="3" customFormat="1" ht="132" customHeight="1">
      <c r="A4" s="106"/>
      <c r="B4" s="106"/>
      <c r="C4" s="97"/>
      <c r="D4" s="97"/>
      <c r="E4" s="97"/>
      <c r="F4" s="100"/>
      <c r="G4" s="100"/>
      <c r="H4" s="97"/>
      <c r="I4" s="85"/>
      <c r="J4" s="97"/>
      <c r="K4" s="97"/>
      <c r="L4" s="85" t="s">
        <v>13</v>
      </c>
      <c r="M4" s="85" t="s">
        <v>14</v>
      </c>
      <c r="N4" s="98"/>
      <c r="O4" s="98"/>
      <c r="P4" s="83"/>
      <c r="Q4" s="84"/>
      <c r="R4" s="83"/>
      <c r="S4" s="84"/>
      <c r="T4" s="83"/>
      <c r="U4" s="84"/>
      <c r="V4" s="83"/>
      <c r="W4" s="84"/>
      <c r="X4" s="97"/>
      <c r="Y4" s="2"/>
    </row>
    <row r="5" spans="1:25" s="3" customFormat="1" ht="84" customHeight="1">
      <c r="A5" s="107"/>
      <c r="B5" s="107"/>
      <c r="C5" s="97"/>
      <c r="D5" s="16" t="s">
        <v>15</v>
      </c>
      <c r="E5" s="17" t="s">
        <v>16</v>
      </c>
      <c r="F5" s="101"/>
      <c r="G5" s="101"/>
      <c r="H5" s="97"/>
      <c r="I5" s="85"/>
      <c r="J5" s="97"/>
      <c r="K5" s="97"/>
      <c r="L5" s="85"/>
      <c r="M5" s="85"/>
      <c r="N5" s="98"/>
      <c r="O5" s="98"/>
      <c r="P5" s="18" t="s">
        <v>17</v>
      </c>
      <c r="Q5" s="18" t="s">
        <v>18</v>
      </c>
      <c r="R5" s="18" t="s">
        <v>17</v>
      </c>
      <c r="S5" s="18" t="s">
        <v>18</v>
      </c>
      <c r="T5" s="18" t="s">
        <v>15</v>
      </c>
      <c r="U5" s="18" t="s">
        <v>16</v>
      </c>
      <c r="V5" s="18" t="s">
        <v>17</v>
      </c>
      <c r="W5" s="18" t="s">
        <v>18</v>
      </c>
      <c r="X5" s="97"/>
      <c r="Y5" s="1"/>
    </row>
    <row r="6" spans="1:25" s="9" customFormat="1" ht="15.75">
      <c r="A6" s="17">
        <v>2</v>
      </c>
      <c r="B6" s="17">
        <v>3</v>
      </c>
      <c r="C6" s="17">
        <v>4</v>
      </c>
      <c r="D6" s="17">
        <v>5</v>
      </c>
      <c r="E6" s="17">
        <v>6</v>
      </c>
      <c r="F6" s="17">
        <v>7</v>
      </c>
      <c r="G6" s="17">
        <v>8</v>
      </c>
      <c r="H6" s="17">
        <v>9</v>
      </c>
      <c r="I6" s="66">
        <v>10</v>
      </c>
      <c r="J6" s="17">
        <v>11</v>
      </c>
      <c r="K6" s="17">
        <v>12</v>
      </c>
      <c r="L6" s="19">
        <v>13</v>
      </c>
      <c r="M6" s="19">
        <v>14</v>
      </c>
      <c r="N6" s="17">
        <v>15</v>
      </c>
      <c r="O6" s="17">
        <v>16</v>
      </c>
      <c r="P6" s="17">
        <v>17</v>
      </c>
      <c r="Q6" s="17">
        <v>18</v>
      </c>
      <c r="R6" s="17">
        <v>19</v>
      </c>
      <c r="S6" s="17">
        <v>20</v>
      </c>
      <c r="T6" s="17">
        <v>21</v>
      </c>
      <c r="U6" s="17">
        <v>22</v>
      </c>
      <c r="V6" s="17">
        <v>23</v>
      </c>
      <c r="W6" s="17">
        <v>24</v>
      </c>
      <c r="X6" s="17">
        <v>25</v>
      </c>
      <c r="Y6" s="8"/>
    </row>
    <row r="7" spans="1:25" s="4" customFormat="1" ht="24" customHeight="1">
      <c r="A7" s="87" t="s">
        <v>26</v>
      </c>
      <c r="B7" s="20" t="s">
        <v>20</v>
      </c>
      <c r="C7" s="21"/>
      <c r="D7" s="22">
        <f>SUM(D8:D9)</f>
        <v>2</v>
      </c>
      <c r="E7" s="22">
        <f>SUM(E8:E9)</f>
        <v>2</v>
      </c>
      <c r="F7" s="93" t="s">
        <v>64</v>
      </c>
      <c r="G7" s="95">
        <v>-25536</v>
      </c>
      <c r="H7" s="23">
        <f>SUM(H8:H9)</f>
        <v>24486.16</v>
      </c>
      <c r="I7" s="25">
        <f>SUM(I8:I9)</f>
        <v>24486.16</v>
      </c>
      <c r="J7" s="23">
        <f>SUM(J8:J9)</f>
        <v>0</v>
      </c>
      <c r="K7" s="24"/>
      <c r="L7" s="25">
        <f>SUM(L8:L9)</f>
        <v>23327.34</v>
      </c>
      <c r="M7" s="25">
        <f>SUM(M8:M9)</f>
        <v>1158.82</v>
      </c>
      <c r="N7" s="26"/>
      <c r="O7" s="26"/>
      <c r="P7" s="86">
        <v>7.8</v>
      </c>
      <c r="Q7" s="86">
        <v>10.6</v>
      </c>
      <c r="R7" s="72">
        <v>1</v>
      </c>
      <c r="S7" s="72">
        <v>1</v>
      </c>
      <c r="T7" s="27"/>
      <c r="U7" s="27"/>
      <c r="V7" s="27"/>
      <c r="W7" s="27"/>
      <c r="X7" s="86"/>
      <c r="Y7" s="7"/>
    </row>
    <row r="8" spans="1:25" s="3" customFormat="1" ht="18.75" customHeight="1">
      <c r="A8" s="88"/>
      <c r="B8" s="15" t="s">
        <v>38</v>
      </c>
      <c r="C8" s="17" t="s">
        <v>22</v>
      </c>
      <c r="D8" s="28">
        <v>1</v>
      </c>
      <c r="E8" s="28">
        <v>1</v>
      </c>
      <c r="F8" s="94"/>
      <c r="G8" s="96"/>
      <c r="H8" s="29">
        <v>21482.12</v>
      </c>
      <c r="I8" s="39">
        <v>21482.12</v>
      </c>
      <c r="J8" s="30">
        <f>H8-I8</f>
        <v>0</v>
      </c>
      <c r="K8" s="31"/>
      <c r="L8" s="32">
        <v>20323.3</v>
      </c>
      <c r="M8" s="32">
        <v>1158.82</v>
      </c>
      <c r="N8" s="33"/>
      <c r="O8" s="33"/>
      <c r="P8" s="86"/>
      <c r="Q8" s="86"/>
      <c r="R8" s="74"/>
      <c r="S8" s="74"/>
      <c r="T8" s="34"/>
      <c r="U8" s="34"/>
      <c r="V8" s="34"/>
      <c r="W8" s="34"/>
      <c r="X8" s="86"/>
      <c r="Y8" s="1"/>
    </row>
    <row r="9" spans="1:25" s="3" customFormat="1" ht="63.75" customHeight="1">
      <c r="A9" s="88"/>
      <c r="B9" s="15" t="s">
        <v>39</v>
      </c>
      <c r="C9" s="17" t="s">
        <v>62</v>
      </c>
      <c r="D9" s="28">
        <v>1</v>
      </c>
      <c r="E9" s="28">
        <v>1</v>
      </c>
      <c r="F9" s="94"/>
      <c r="G9" s="96"/>
      <c r="H9" s="29">
        <v>3004.04</v>
      </c>
      <c r="I9" s="39">
        <v>3004.04</v>
      </c>
      <c r="J9" s="30">
        <f>H9-I9</f>
        <v>0</v>
      </c>
      <c r="K9" s="35"/>
      <c r="L9" s="32">
        <f>I9</f>
        <v>3004.04</v>
      </c>
      <c r="M9" s="32"/>
      <c r="N9" s="33"/>
      <c r="O9" s="33"/>
      <c r="P9" s="86"/>
      <c r="Q9" s="86"/>
      <c r="R9" s="36"/>
      <c r="S9" s="36"/>
      <c r="T9" s="34"/>
      <c r="U9" s="34"/>
      <c r="V9" s="34"/>
      <c r="W9" s="34"/>
      <c r="X9" s="34"/>
      <c r="Y9" s="1"/>
    </row>
    <row r="10" spans="1:25" s="4" customFormat="1" ht="21" customHeight="1">
      <c r="A10" s="87" t="s">
        <v>27</v>
      </c>
      <c r="B10" s="20" t="s">
        <v>20</v>
      </c>
      <c r="C10" s="21"/>
      <c r="D10" s="22">
        <f>SUM(D11:D14)</f>
        <v>4</v>
      </c>
      <c r="E10" s="22">
        <f>SUM(E11:E14)</f>
        <v>4</v>
      </c>
      <c r="F10" s="94"/>
      <c r="G10" s="96"/>
      <c r="H10" s="23">
        <f>SUM(H11:H14)</f>
        <v>4242.898</v>
      </c>
      <c r="I10" s="25">
        <f>SUM(I11:I14)</f>
        <v>4229.469</v>
      </c>
      <c r="J10" s="23">
        <f>SUM(J11:J14)</f>
        <v>13.428999999999974</v>
      </c>
      <c r="K10" s="37"/>
      <c r="L10" s="25">
        <f>SUM(L11:L14)</f>
        <v>3929.469</v>
      </c>
      <c r="M10" s="25">
        <f>SUM(M11:M14)</f>
        <v>300</v>
      </c>
      <c r="N10" s="26"/>
      <c r="O10" s="26"/>
      <c r="P10" s="86"/>
      <c r="Q10" s="86"/>
      <c r="R10" s="86">
        <v>1</v>
      </c>
      <c r="S10" s="86">
        <v>1.2</v>
      </c>
      <c r="T10" s="27"/>
      <c r="U10" s="27"/>
      <c r="V10" s="27"/>
      <c r="W10" s="27"/>
      <c r="X10" s="89"/>
      <c r="Y10" s="7"/>
    </row>
    <row r="11" spans="1:25" s="4" customFormat="1" ht="15" customHeight="1">
      <c r="A11" s="88"/>
      <c r="B11" s="15" t="s">
        <v>40</v>
      </c>
      <c r="C11" s="17" t="s">
        <v>22</v>
      </c>
      <c r="D11" s="28">
        <v>1</v>
      </c>
      <c r="E11" s="28">
        <v>1</v>
      </c>
      <c r="F11" s="94"/>
      <c r="G11" s="96"/>
      <c r="H11" s="29">
        <v>200</v>
      </c>
      <c r="I11" s="39">
        <v>194</v>
      </c>
      <c r="J11" s="30">
        <f aca="true" t="shared" si="0" ref="J11:J33">H11-I11</f>
        <v>6</v>
      </c>
      <c r="K11" s="35" t="s">
        <v>36</v>
      </c>
      <c r="L11" s="32">
        <f>I11</f>
        <v>194</v>
      </c>
      <c r="M11" s="25"/>
      <c r="N11" s="26"/>
      <c r="O11" s="26"/>
      <c r="P11" s="86"/>
      <c r="Q11" s="86"/>
      <c r="R11" s="86"/>
      <c r="S11" s="86"/>
      <c r="T11" s="27"/>
      <c r="U11" s="27"/>
      <c r="V11" s="27"/>
      <c r="W11" s="27"/>
      <c r="X11" s="89"/>
      <c r="Y11" s="7"/>
    </row>
    <row r="12" spans="1:25" s="4" customFormat="1" ht="17.25" customHeight="1">
      <c r="A12" s="88"/>
      <c r="B12" s="15" t="s">
        <v>41</v>
      </c>
      <c r="C12" s="17" t="s">
        <v>22</v>
      </c>
      <c r="D12" s="28">
        <v>1</v>
      </c>
      <c r="E12" s="28">
        <v>1</v>
      </c>
      <c r="F12" s="94"/>
      <c r="G12" s="96"/>
      <c r="H12" s="29">
        <v>3303.571</v>
      </c>
      <c r="I12" s="39">
        <v>3303.571</v>
      </c>
      <c r="J12" s="30">
        <f t="shared" si="0"/>
        <v>0</v>
      </c>
      <c r="K12" s="23"/>
      <c r="L12" s="32">
        <v>3003.571</v>
      </c>
      <c r="M12" s="32">
        <v>300</v>
      </c>
      <c r="N12" s="26"/>
      <c r="O12" s="26"/>
      <c r="P12" s="86"/>
      <c r="Q12" s="86"/>
      <c r="R12" s="86"/>
      <c r="S12" s="86"/>
      <c r="T12" s="27"/>
      <c r="U12" s="27"/>
      <c r="V12" s="27"/>
      <c r="W12" s="27"/>
      <c r="X12" s="89"/>
      <c r="Y12" s="7"/>
    </row>
    <row r="13" spans="1:25" s="4" customFormat="1" ht="17.25" customHeight="1">
      <c r="A13" s="88"/>
      <c r="B13" s="15" t="s">
        <v>42</v>
      </c>
      <c r="C13" s="17" t="s">
        <v>22</v>
      </c>
      <c r="D13" s="28">
        <v>1</v>
      </c>
      <c r="E13" s="28">
        <v>1</v>
      </c>
      <c r="F13" s="94"/>
      <c r="G13" s="96"/>
      <c r="H13" s="29">
        <v>446.429</v>
      </c>
      <c r="I13" s="39">
        <v>439</v>
      </c>
      <c r="J13" s="30">
        <f>H13-I13</f>
        <v>7.428999999999974</v>
      </c>
      <c r="K13" s="35" t="s">
        <v>36</v>
      </c>
      <c r="L13" s="32">
        <f aca="true" t="shared" si="1" ref="L13:L33">I13</f>
        <v>439</v>
      </c>
      <c r="M13" s="25"/>
      <c r="N13" s="26"/>
      <c r="O13" s="26"/>
      <c r="P13" s="86"/>
      <c r="Q13" s="86"/>
      <c r="R13" s="86"/>
      <c r="S13" s="86"/>
      <c r="T13" s="27"/>
      <c r="U13" s="27"/>
      <c r="V13" s="27"/>
      <c r="W13" s="27"/>
      <c r="X13" s="89"/>
      <c r="Y13" s="7"/>
    </row>
    <row r="14" spans="1:25" s="4" customFormat="1" ht="57.75" customHeight="1">
      <c r="A14" s="88"/>
      <c r="B14" s="15" t="s">
        <v>43</v>
      </c>
      <c r="C14" s="17" t="s">
        <v>62</v>
      </c>
      <c r="D14" s="28">
        <v>1</v>
      </c>
      <c r="E14" s="28">
        <v>1</v>
      </c>
      <c r="F14" s="94"/>
      <c r="G14" s="96"/>
      <c r="H14" s="29">
        <v>292.898</v>
      </c>
      <c r="I14" s="39">
        <v>292.898</v>
      </c>
      <c r="J14" s="30">
        <f t="shared" si="0"/>
        <v>0</v>
      </c>
      <c r="K14" s="37"/>
      <c r="L14" s="32">
        <f t="shared" si="1"/>
        <v>292.898</v>
      </c>
      <c r="M14" s="25"/>
      <c r="N14" s="26"/>
      <c r="O14" s="26"/>
      <c r="P14" s="86"/>
      <c r="Q14" s="86"/>
      <c r="R14" s="86"/>
      <c r="S14" s="86"/>
      <c r="T14" s="27"/>
      <c r="U14" s="27"/>
      <c r="V14" s="27"/>
      <c r="W14" s="27"/>
      <c r="X14" s="89"/>
      <c r="Y14" s="7"/>
    </row>
    <row r="15" spans="1:25" s="3" customFormat="1" ht="21.75" customHeight="1">
      <c r="A15" s="87" t="s">
        <v>21</v>
      </c>
      <c r="B15" s="40" t="s">
        <v>20</v>
      </c>
      <c r="C15" s="41"/>
      <c r="D15" s="42">
        <f>SUM(D16:D33)</f>
        <v>29</v>
      </c>
      <c r="E15" s="42">
        <f>SUM(E16:E33)</f>
        <v>31</v>
      </c>
      <c r="F15" s="94"/>
      <c r="G15" s="96"/>
      <c r="H15" s="43">
        <f>SUM(H16:H33)</f>
        <v>145952.147</v>
      </c>
      <c r="I15" s="44">
        <f>SUM(I16:I33)</f>
        <v>145876.736</v>
      </c>
      <c r="J15" s="43">
        <f>SUM(J16:J33)</f>
        <v>75.41100000000006</v>
      </c>
      <c r="K15" s="41"/>
      <c r="L15" s="44">
        <f>SUM(L16:L33)</f>
        <v>133836.579</v>
      </c>
      <c r="M15" s="44">
        <f>SUM(M16:M33)</f>
        <v>12040.157</v>
      </c>
      <c r="N15" s="33"/>
      <c r="O15" s="33"/>
      <c r="P15" s="86"/>
      <c r="Q15" s="86"/>
      <c r="R15" s="72">
        <v>5.3</v>
      </c>
      <c r="S15" s="90">
        <v>5</v>
      </c>
      <c r="T15" s="78">
        <v>26.78</v>
      </c>
      <c r="U15" s="78">
        <v>26.7</v>
      </c>
      <c r="V15" s="72">
        <v>43</v>
      </c>
      <c r="W15" s="72">
        <v>36</v>
      </c>
      <c r="X15" s="45"/>
      <c r="Y15" s="1"/>
    </row>
    <row r="16" spans="1:25" s="3" customFormat="1" ht="19.5" customHeight="1">
      <c r="A16" s="88"/>
      <c r="B16" s="15" t="s">
        <v>44</v>
      </c>
      <c r="C16" s="17" t="s">
        <v>22</v>
      </c>
      <c r="D16" s="28">
        <v>1</v>
      </c>
      <c r="E16" s="28">
        <v>1</v>
      </c>
      <c r="F16" s="94"/>
      <c r="G16" s="96"/>
      <c r="H16" s="29">
        <v>4375</v>
      </c>
      <c r="I16" s="39">
        <v>4173.727</v>
      </c>
      <c r="J16" s="30">
        <f>H16-I16</f>
        <v>201.27300000000014</v>
      </c>
      <c r="K16" s="35" t="s">
        <v>36</v>
      </c>
      <c r="L16" s="32">
        <f t="shared" si="1"/>
        <v>4173.727</v>
      </c>
      <c r="M16" s="32"/>
      <c r="N16" s="33"/>
      <c r="O16" s="33"/>
      <c r="P16" s="86"/>
      <c r="Q16" s="86"/>
      <c r="R16" s="73"/>
      <c r="S16" s="91"/>
      <c r="T16" s="79"/>
      <c r="U16" s="79"/>
      <c r="V16" s="73"/>
      <c r="W16" s="73"/>
      <c r="X16" s="33"/>
      <c r="Y16" s="1"/>
    </row>
    <row r="17" spans="1:25" s="3" customFormat="1" ht="41.25" customHeight="1">
      <c r="A17" s="88"/>
      <c r="B17" s="15" t="s">
        <v>45</v>
      </c>
      <c r="C17" s="17" t="s">
        <v>22</v>
      </c>
      <c r="D17" s="28">
        <v>1</v>
      </c>
      <c r="E17" s="28">
        <v>1</v>
      </c>
      <c r="F17" s="94"/>
      <c r="G17" s="96"/>
      <c r="H17" s="29">
        <v>1655.36</v>
      </c>
      <c r="I17" s="39">
        <v>1634</v>
      </c>
      <c r="J17" s="30">
        <f t="shared" si="0"/>
        <v>21.3599999999999</v>
      </c>
      <c r="K17" s="35" t="s">
        <v>36</v>
      </c>
      <c r="L17" s="32">
        <f t="shared" si="1"/>
        <v>1634</v>
      </c>
      <c r="M17" s="32"/>
      <c r="N17" s="33"/>
      <c r="O17" s="33"/>
      <c r="P17" s="86"/>
      <c r="Q17" s="86"/>
      <c r="R17" s="73"/>
      <c r="S17" s="91"/>
      <c r="T17" s="79"/>
      <c r="U17" s="79"/>
      <c r="V17" s="73"/>
      <c r="W17" s="73"/>
      <c r="X17" s="34"/>
      <c r="Y17" s="1"/>
    </row>
    <row r="18" spans="1:25" s="3" customFormat="1" ht="20.25" customHeight="1">
      <c r="A18" s="88"/>
      <c r="B18" s="15" t="s">
        <v>46</v>
      </c>
      <c r="C18" s="17" t="s">
        <v>22</v>
      </c>
      <c r="D18" s="28">
        <v>3</v>
      </c>
      <c r="E18" s="28">
        <v>3</v>
      </c>
      <c r="F18" s="94"/>
      <c r="G18" s="96"/>
      <c r="H18" s="29">
        <v>5544.643</v>
      </c>
      <c r="I18" s="39">
        <v>5544.643</v>
      </c>
      <c r="J18" s="30">
        <f t="shared" si="0"/>
        <v>0</v>
      </c>
      <c r="K18" s="41"/>
      <c r="L18" s="32">
        <f t="shared" si="1"/>
        <v>5544.643</v>
      </c>
      <c r="M18" s="32"/>
      <c r="N18" s="33"/>
      <c r="O18" s="33"/>
      <c r="P18" s="86"/>
      <c r="Q18" s="86"/>
      <c r="R18" s="73"/>
      <c r="S18" s="91"/>
      <c r="T18" s="79"/>
      <c r="U18" s="79"/>
      <c r="V18" s="73"/>
      <c r="W18" s="73"/>
      <c r="X18" s="72"/>
      <c r="Y18" s="1"/>
    </row>
    <row r="19" spans="1:25" s="3" customFormat="1" ht="14.25" customHeight="1">
      <c r="A19" s="88"/>
      <c r="B19" s="15" t="s">
        <v>47</v>
      </c>
      <c r="C19" s="17" t="s">
        <v>22</v>
      </c>
      <c r="D19" s="28">
        <v>3</v>
      </c>
      <c r="E19" s="28">
        <v>3</v>
      </c>
      <c r="F19" s="94"/>
      <c r="G19" s="96"/>
      <c r="H19" s="29">
        <v>1419.643</v>
      </c>
      <c r="I19" s="39">
        <v>1419.643</v>
      </c>
      <c r="J19" s="30">
        <f t="shared" si="0"/>
        <v>0</v>
      </c>
      <c r="K19" s="35"/>
      <c r="L19" s="32">
        <f t="shared" si="1"/>
        <v>1419.643</v>
      </c>
      <c r="M19" s="32"/>
      <c r="N19" s="33"/>
      <c r="O19" s="33"/>
      <c r="P19" s="86"/>
      <c r="Q19" s="86"/>
      <c r="R19" s="73"/>
      <c r="S19" s="91"/>
      <c r="T19" s="79"/>
      <c r="U19" s="79"/>
      <c r="V19" s="73"/>
      <c r="W19" s="73"/>
      <c r="X19" s="73"/>
      <c r="Y19" s="1"/>
    </row>
    <row r="20" spans="1:25" s="3" customFormat="1" ht="28.5" customHeight="1">
      <c r="A20" s="88"/>
      <c r="B20" s="15" t="s">
        <v>48</v>
      </c>
      <c r="C20" s="17" t="s">
        <v>62</v>
      </c>
      <c r="D20" s="28">
        <v>1</v>
      </c>
      <c r="E20" s="28">
        <v>1</v>
      </c>
      <c r="F20" s="94"/>
      <c r="G20" s="96"/>
      <c r="H20" s="29">
        <v>642.965</v>
      </c>
      <c r="I20" s="39">
        <v>642.965</v>
      </c>
      <c r="J20" s="30">
        <f t="shared" si="0"/>
        <v>0</v>
      </c>
      <c r="K20" s="41"/>
      <c r="L20" s="32">
        <f t="shared" si="1"/>
        <v>642.965</v>
      </c>
      <c r="M20" s="32"/>
      <c r="N20" s="33"/>
      <c r="O20" s="33"/>
      <c r="P20" s="86"/>
      <c r="Q20" s="86"/>
      <c r="R20" s="73"/>
      <c r="S20" s="91"/>
      <c r="T20" s="79"/>
      <c r="U20" s="79"/>
      <c r="V20" s="73"/>
      <c r="W20" s="73"/>
      <c r="X20" s="73"/>
      <c r="Y20" s="1"/>
    </row>
    <row r="21" spans="1:25" s="3" customFormat="1" ht="43.5" customHeight="1">
      <c r="A21" s="88"/>
      <c r="B21" s="15" t="s">
        <v>49</v>
      </c>
      <c r="C21" s="17" t="s">
        <v>62</v>
      </c>
      <c r="D21" s="28">
        <v>7</v>
      </c>
      <c r="E21" s="28">
        <v>7</v>
      </c>
      <c r="F21" s="94"/>
      <c r="G21" s="96"/>
      <c r="H21" s="39">
        <v>3219.34</v>
      </c>
      <c r="I21" s="39">
        <v>2825</v>
      </c>
      <c r="J21" s="30">
        <f t="shared" si="0"/>
        <v>394.34000000000015</v>
      </c>
      <c r="K21" s="35" t="s">
        <v>36</v>
      </c>
      <c r="L21" s="32">
        <f t="shared" si="1"/>
        <v>2825</v>
      </c>
      <c r="M21" s="32"/>
      <c r="N21" s="33"/>
      <c r="O21" s="33"/>
      <c r="P21" s="86"/>
      <c r="Q21" s="86"/>
      <c r="R21" s="73"/>
      <c r="S21" s="91"/>
      <c r="T21" s="79"/>
      <c r="U21" s="79"/>
      <c r="V21" s="73"/>
      <c r="W21" s="73"/>
      <c r="X21" s="73"/>
      <c r="Y21" s="1"/>
    </row>
    <row r="22" spans="1:25" s="3" customFormat="1" ht="15" customHeight="1">
      <c r="A22" s="88"/>
      <c r="B22" s="15" t="s">
        <v>50</v>
      </c>
      <c r="C22" s="17" t="s">
        <v>22</v>
      </c>
      <c r="D22" s="28">
        <v>2</v>
      </c>
      <c r="E22" s="28">
        <v>2</v>
      </c>
      <c r="F22" s="94"/>
      <c r="G22" s="96"/>
      <c r="H22" s="29">
        <v>1416.17</v>
      </c>
      <c r="I22" s="39">
        <v>1370</v>
      </c>
      <c r="J22" s="30">
        <f t="shared" si="0"/>
        <v>46.17000000000007</v>
      </c>
      <c r="K22" s="35" t="s">
        <v>36</v>
      </c>
      <c r="L22" s="32">
        <f t="shared" si="1"/>
        <v>1370</v>
      </c>
      <c r="M22" s="32"/>
      <c r="N22" s="33"/>
      <c r="O22" s="33"/>
      <c r="P22" s="86"/>
      <c r="Q22" s="86"/>
      <c r="R22" s="73"/>
      <c r="S22" s="91"/>
      <c r="T22" s="79"/>
      <c r="U22" s="79"/>
      <c r="V22" s="73"/>
      <c r="W22" s="73"/>
      <c r="X22" s="73"/>
      <c r="Y22" s="1"/>
    </row>
    <row r="23" spans="1:25" s="3" customFormat="1" ht="17.25" customHeight="1">
      <c r="A23" s="88"/>
      <c r="B23" s="15" t="s">
        <v>51</v>
      </c>
      <c r="C23" s="17" t="s">
        <v>22</v>
      </c>
      <c r="D23" s="28">
        <v>1</v>
      </c>
      <c r="E23" s="28">
        <v>1</v>
      </c>
      <c r="F23" s="94"/>
      <c r="G23" s="96"/>
      <c r="H23" s="29">
        <v>458</v>
      </c>
      <c r="I23" s="39">
        <v>458</v>
      </c>
      <c r="J23" s="30">
        <f t="shared" si="0"/>
        <v>0</v>
      </c>
      <c r="K23" s="41"/>
      <c r="L23" s="32">
        <f t="shared" si="1"/>
        <v>458</v>
      </c>
      <c r="M23" s="32"/>
      <c r="N23" s="33"/>
      <c r="O23" s="33"/>
      <c r="P23" s="86"/>
      <c r="Q23" s="86"/>
      <c r="R23" s="73"/>
      <c r="S23" s="91"/>
      <c r="T23" s="79"/>
      <c r="U23" s="79"/>
      <c r="V23" s="73"/>
      <c r="W23" s="73"/>
      <c r="X23" s="73"/>
      <c r="Y23" s="1"/>
    </row>
    <row r="24" spans="1:25" s="3" customFormat="1" ht="44.25" customHeight="1">
      <c r="A24" s="88"/>
      <c r="B24" s="15" t="s">
        <v>52</v>
      </c>
      <c r="C24" s="17" t="s">
        <v>22</v>
      </c>
      <c r="D24" s="28">
        <v>1</v>
      </c>
      <c r="E24" s="28">
        <v>1</v>
      </c>
      <c r="F24" s="94"/>
      <c r="G24" s="96"/>
      <c r="H24" s="29">
        <v>862.94</v>
      </c>
      <c r="I24" s="39">
        <v>848</v>
      </c>
      <c r="J24" s="30">
        <f t="shared" si="0"/>
        <v>14.940000000000055</v>
      </c>
      <c r="K24" s="35" t="s">
        <v>36</v>
      </c>
      <c r="L24" s="32">
        <f t="shared" si="1"/>
        <v>848</v>
      </c>
      <c r="M24" s="32"/>
      <c r="N24" s="33"/>
      <c r="O24" s="33"/>
      <c r="P24" s="86"/>
      <c r="Q24" s="86"/>
      <c r="R24" s="73"/>
      <c r="S24" s="91"/>
      <c r="T24" s="79"/>
      <c r="U24" s="79"/>
      <c r="V24" s="73"/>
      <c r="W24" s="73"/>
      <c r="X24" s="73"/>
      <c r="Y24" s="1"/>
    </row>
    <row r="25" spans="1:25" s="3" customFormat="1" ht="17.25" customHeight="1">
      <c r="A25" s="88"/>
      <c r="B25" s="15" t="s">
        <v>53</v>
      </c>
      <c r="C25" s="17" t="s">
        <v>22</v>
      </c>
      <c r="D25" s="28">
        <v>2</v>
      </c>
      <c r="E25" s="28">
        <v>2</v>
      </c>
      <c r="F25" s="94"/>
      <c r="G25" s="96"/>
      <c r="H25" s="29">
        <v>696.42</v>
      </c>
      <c r="I25" s="39">
        <v>630</v>
      </c>
      <c r="J25" s="30">
        <f t="shared" si="0"/>
        <v>66.41999999999996</v>
      </c>
      <c r="K25" s="35" t="s">
        <v>36</v>
      </c>
      <c r="L25" s="32">
        <f t="shared" si="1"/>
        <v>630</v>
      </c>
      <c r="M25" s="32"/>
      <c r="N25" s="33"/>
      <c r="O25" s="33"/>
      <c r="P25" s="86"/>
      <c r="Q25" s="86"/>
      <c r="R25" s="73"/>
      <c r="S25" s="91"/>
      <c r="T25" s="79"/>
      <c r="U25" s="79"/>
      <c r="V25" s="73"/>
      <c r="W25" s="73"/>
      <c r="X25" s="73"/>
      <c r="Y25" s="1"/>
    </row>
    <row r="26" spans="1:25" s="3" customFormat="1" ht="96.75" customHeight="1">
      <c r="A26" s="88"/>
      <c r="B26" s="15" t="s">
        <v>54</v>
      </c>
      <c r="C26" s="17" t="s">
        <v>22</v>
      </c>
      <c r="D26" s="28">
        <v>1</v>
      </c>
      <c r="E26" s="28">
        <v>1</v>
      </c>
      <c r="F26" s="94"/>
      <c r="G26" s="96"/>
      <c r="H26" s="29">
        <v>3500</v>
      </c>
      <c r="I26" s="39">
        <v>1750</v>
      </c>
      <c r="J26" s="30">
        <f t="shared" si="0"/>
        <v>1750</v>
      </c>
      <c r="K26" s="35" t="s">
        <v>36</v>
      </c>
      <c r="L26" s="32">
        <f t="shared" si="1"/>
        <v>1750</v>
      </c>
      <c r="M26" s="32"/>
      <c r="N26" s="33"/>
      <c r="O26" s="33"/>
      <c r="P26" s="86"/>
      <c r="Q26" s="86"/>
      <c r="R26" s="73"/>
      <c r="S26" s="91"/>
      <c r="T26" s="79"/>
      <c r="U26" s="79"/>
      <c r="V26" s="73"/>
      <c r="W26" s="73"/>
      <c r="X26" s="74"/>
      <c r="Y26" s="1"/>
    </row>
    <row r="27" spans="1:25" s="3" customFormat="1" ht="12.75" customHeight="1">
      <c r="A27" s="88"/>
      <c r="B27" s="15" t="s">
        <v>55</v>
      </c>
      <c r="C27" s="17" t="s">
        <v>22</v>
      </c>
      <c r="D27" s="28">
        <v>2</v>
      </c>
      <c r="E27" s="28">
        <v>2</v>
      </c>
      <c r="F27" s="94"/>
      <c r="G27" s="96"/>
      <c r="H27" s="29">
        <v>205</v>
      </c>
      <c r="I27" s="39">
        <v>193.758</v>
      </c>
      <c r="J27" s="30">
        <f t="shared" si="0"/>
        <v>11.24199999999999</v>
      </c>
      <c r="K27" s="35" t="s">
        <v>36</v>
      </c>
      <c r="L27" s="32">
        <f t="shared" si="1"/>
        <v>193.758</v>
      </c>
      <c r="M27" s="32"/>
      <c r="N27" s="33"/>
      <c r="O27" s="33"/>
      <c r="P27" s="86"/>
      <c r="Q27" s="86"/>
      <c r="R27" s="73"/>
      <c r="S27" s="91"/>
      <c r="T27" s="79"/>
      <c r="U27" s="79"/>
      <c r="V27" s="73"/>
      <c r="W27" s="73"/>
      <c r="X27" s="34"/>
      <c r="Y27" s="1"/>
    </row>
    <row r="28" spans="1:25" s="3" customFormat="1" ht="14.25" customHeight="1">
      <c r="A28" s="88"/>
      <c r="B28" s="15" t="s">
        <v>56</v>
      </c>
      <c r="C28" s="17" t="s">
        <v>23</v>
      </c>
      <c r="D28" s="28">
        <v>1</v>
      </c>
      <c r="E28" s="28">
        <v>1</v>
      </c>
      <c r="F28" s="94"/>
      <c r="G28" s="96"/>
      <c r="H28" s="29">
        <v>600</v>
      </c>
      <c r="I28" s="39">
        <v>499</v>
      </c>
      <c r="J28" s="30">
        <f t="shared" si="0"/>
        <v>101</v>
      </c>
      <c r="K28" s="35" t="s">
        <v>36</v>
      </c>
      <c r="L28" s="32">
        <f t="shared" si="1"/>
        <v>499</v>
      </c>
      <c r="M28" s="32"/>
      <c r="N28" s="33"/>
      <c r="O28" s="33"/>
      <c r="P28" s="86"/>
      <c r="Q28" s="86"/>
      <c r="R28" s="73"/>
      <c r="S28" s="91"/>
      <c r="T28" s="79"/>
      <c r="U28" s="79"/>
      <c r="V28" s="73"/>
      <c r="W28" s="73"/>
      <c r="X28" s="33"/>
      <c r="Y28" s="1"/>
    </row>
    <row r="29" spans="1:25" s="3" customFormat="1" ht="28.5" customHeight="1">
      <c r="A29" s="88"/>
      <c r="B29" s="15" t="s">
        <v>57</v>
      </c>
      <c r="C29" s="46" t="s">
        <v>62</v>
      </c>
      <c r="D29" s="47">
        <v>1</v>
      </c>
      <c r="E29" s="48">
        <v>1</v>
      </c>
      <c r="F29" s="94"/>
      <c r="G29" s="96"/>
      <c r="H29" s="49">
        <v>1246.666</v>
      </c>
      <c r="I29" s="67">
        <v>848</v>
      </c>
      <c r="J29" s="30">
        <f t="shared" si="0"/>
        <v>398.66599999999994</v>
      </c>
      <c r="K29" s="35" t="s">
        <v>36</v>
      </c>
      <c r="L29" s="32">
        <f>I29</f>
        <v>848</v>
      </c>
      <c r="M29" s="32"/>
      <c r="N29" s="33"/>
      <c r="O29" s="33"/>
      <c r="P29" s="86"/>
      <c r="Q29" s="86"/>
      <c r="R29" s="73"/>
      <c r="S29" s="91"/>
      <c r="T29" s="79"/>
      <c r="U29" s="79"/>
      <c r="V29" s="73"/>
      <c r="W29" s="73"/>
      <c r="X29" s="33"/>
      <c r="Y29" s="1"/>
    </row>
    <row r="30" spans="1:25" s="3" customFormat="1" ht="44.25" customHeight="1">
      <c r="A30" s="88"/>
      <c r="B30" s="50" t="s">
        <v>58</v>
      </c>
      <c r="C30" s="50" t="s">
        <v>63</v>
      </c>
      <c r="D30" s="51">
        <v>1</v>
      </c>
      <c r="E30" s="52">
        <v>1</v>
      </c>
      <c r="F30" s="94"/>
      <c r="G30" s="96"/>
      <c r="H30" s="53">
        <v>58055</v>
      </c>
      <c r="I30" s="68">
        <v>58055</v>
      </c>
      <c r="J30" s="30">
        <f t="shared" si="0"/>
        <v>0</v>
      </c>
      <c r="K30" s="30"/>
      <c r="L30" s="32">
        <v>46014.843</v>
      </c>
      <c r="M30" s="32">
        <v>12040.157</v>
      </c>
      <c r="N30" s="33"/>
      <c r="O30" s="33"/>
      <c r="P30" s="86"/>
      <c r="Q30" s="86"/>
      <c r="R30" s="73"/>
      <c r="S30" s="91"/>
      <c r="T30" s="79"/>
      <c r="U30" s="79"/>
      <c r="V30" s="73"/>
      <c r="W30" s="73"/>
      <c r="X30" s="33"/>
      <c r="Y30" s="1"/>
    </row>
    <row r="31" spans="1:25" s="3" customFormat="1" ht="39.75" customHeight="1">
      <c r="A31" s="88"/>
      <c r="B31" s="54" t="s">
        <v>59</v>
      </c>
      <c r="C31" s="54" t="s">
        <v>63</v>
      </c>
      <c r="D31" s="47">
        <v>1</v>
      </c>
      <c r="E31" s="48">
        <v>1</v>
      </c>
      <c r="F31" s="94"/>
      <c r="G31" s="96"/>
      <c r="H31" s="49">
        <v>62055</v>
      </c>
      <c r="I31" s="67">
        <v>62055</v>
      </c>
      <c r="J31" s="30">
        <f t="shared" si="0"/>
        <v>0</v>
      </c>
      <c r="K31" s="41"/>
      <c r="L31" s="32">
        <f t="shared" si="1"/>
        <v>62055</v>
      </c>
      <c r="M31" s="32"/>
      <c r="N31" s="33"/>
      <c r="O31" s="33"/>
      <c r="P31" s="86"/>
      <c r="Q31" s="86"/>
      <c r="R31" s="73"/>
      <c r="S31" s="91"/>
      <c r="T31" s="79"/>
      <c r="U31" s="79"/>
      <c r="V31" s="73"/>
      <c r="W31" s="73"/>
      <c r="X31" s="33"/>
      <c r="Y31" s="1"/>
    </row>
    <row r="32" spans="1:25" s="3" customFormat="1" ht="27" customHeight="1">
      <c r="A32" s="88"/>
      <c r="B32" s="54" t="s">
        <v>60</v>
      </c>
      <c r="C32" s="17" t="s">
        <v>22</v>
      </c>
      <c r="D32" s="55"/>
      <c r="E32" s="48">
        <v>1</v>
      </c>
      <c r="F32" s="94"/>
      <c r="G32" s="96"/>
      <c r="H32" s="30"/>
      <c r="I32" s="67">
        <v>2500</v>
      </c>
      <c r="J32" s="30">
        <f t="shared" si="0"/>
        <v>-2500</v>
      </c>
      <c r="K32" s="41" t="s">
        <v>65</v>
      </c>
      <c r="L32" s="32">
        <f t="shared" si="1"/>
        <v>2500</v>
      </c>
      <c r="M32" s="32"/>
      <c r="N32" s="33"/>
      <c r="O32" s="33"/>
      <c r="P32" s="86"/>
      <c r="Q32" s="86"/>
      <c r="R32" s="73"/>
      <c r="S32" s="91"/>
      <c r="T32" s="79"/>
      <c r="U32" s="79"/>
      <c r="V32" s="73"/>
      <c r="W32" s="73"/>
      <c r="X32" s="33"/>
      <c r="Y32" s="1"/>
    </row>
    <row r="33" spans="1:25" s="3" customFormat="1" ht="29.25" customHeight="1">
      <c r="A33" s="88"/>
      <c r="B33" s="54" t="s">
        <v>61</v>
      </c>
      <c r="C33" s="17" t="s">
        <v>22</v>
      </c>
      <c r="D33" s="55"/>
      <c r="E33" s="48">
        <v>1</v>
      </c>
      <c r="F33" s="94"/>
      <c r="G33" s="96"/>
      <c r="H33" s="30"/>
      <c r="I33" s="67">
        <v>430</v>
      </c>
      <c r="J33" s="30">
        <f t="shared" si="0"/>
        <v>-430</v>
      </c>
      <c r="K33" s="41" t="s">
        <v>65</v>
      </c>
      <c r="L33" s="32">
        <f t="shared" si="1"/>
        <v>430</v>
      </c>
      <c r="M33" s="32"/>
      <c r="N33" s="33"/>
      <c r="O33" s="33"/>
      <c r="P33" s="86"/>
      <c r="Q33" s="86"/>
      <c r="R33" s="74"/>
      <c r="S33" s="92"/>
      <c r="T33" s="80"/>
      <c r="U33" s="80"/>
      <c r="V33" s="74"/>
      <c r="W33" s="74"/>
      <c r="X33" s="33"/>
      <c r="Y33" s="1"/>
    </row>
    <row r="34" spans="1:25" s="4" customFormat="1" ht="27" customHeight="1">
      <c r="A34" s="75" t="s">
        <v>25</v>
      </c>
      <c r="B34" s="76"/>
      <c r="C34" s="37"/>
      <c r="D34" s="56">
        <f>D15</f>
        <v>29</v>
      </c>
      <c r="E34" s="56">
        <f>E15</f>
        <v>31</v>
      </c>
      <c r="F34" s="57"/>
      <c r="G34" s="57"/>
      <c r="H34" s="58">
        <f>H15</f>
        <v>145952.147</v>
      </c>
      <c r="I34" s="60">
        <f>I15</f>
        <v>145876.736</v>
      </c>
      <c r="J34" s="58">
        <f>J15</f>
        <v>75.41100000000006</v>
      </c>
      <c r="K34" s="37"/>
      <c r="L34" s="44">
        <f>L15</f>
        <v>133836.579</v>
      </c>
      <c r="M34" s="44">
        <f>M27+M15</f>
        <v>12040.157</v>
      </c>
      <c r="N34" s="26"/>
      <c r="O34" s="26"/>
      <c r="P34" s="27"/>
      <c r="Q34" s="27"/>
      <c r="R34" s="41"/>
      <c r="S34" s="41"/>
      <c r="T34" s="27"/>
      <c r="U34" s="27"/>
      <c r="V34" s="27"/>
      <c r="W34" s="27"/>
      <c r="X34" s="37"/>
      <c r="Y34" s="7"/>
    </row>
    <row r="35" spans="1:25" s="4" customFormat="1" ht="15.75" customHeight="1">
      <c r="A35" s="75" t="s">
        <v>24</v>
      </c>
      <c r="B35" s="76"/>
      <c r="C35" s="37"/>
      <c r="D35" s="56">
        <f>D34+D10+D7</f>
        <v>35</v>
      </c>
      <c r="E35" s="42">
        <f>E34+E10+E7</f>
        <v>37</v>
      </c>
      <c r="F35" s="42"/>
      <c r="G35" s="55"/>
      <c r="H35" s="58">
        <f>H7+H10+H15</f>
        <v>174681.205</v>
      </c>
      <c r="I35" s="60">
        <f>I7+I10+I15</f>
        <v>174592.365</v>
      </c>
      <c r="J35" s="58">
        <f>J7+J10+J15</f>
        <v>88.84000000000003</v>
      </c>
      <c r="K35" s="59"/>
      <c r="L35" s="60">
        <f>L34+L10+L7</f>
        <v>161093.388</v>
      </c>
      <c r="M35" s="60">
        <f>M34+M10+M7</f>
        <v>13498.976999999999</v>
      </c>
      <c r="N35" s="26"/>
      <c r="O35" s="26"/>
      <c r="P35" s="27"/>
      <c r="Q35" s="27"/>
      <c r="R35" s="21"/>
      <c r="S35" s="21"/>
      <c r="T35" s="27"/>
      <c r="U35" s="27"/>
      <c r="V35" s="27"/>
      <c r="W35" s="27"/>
      <c r="X35" s="37"/>
      <c r="Y35" s="7"/>
    </row>
    <row r="36" spans="2:20" s="3" customFormat="1" ht="43.5" customHeight="1">
      <c r="B36" s="71" t="s">
        <v>66</v>
      </c>
      <c r="C36" s="71"/>
      <c r="D36" s="71"/>
      <c r="E36" s="71"/>
      <c r="F36" s="71"/>
      <c r="G36" s="4"/>
      <c r="H36" s="4"/>
      <c r="I36" s="4"/>
      <c r="J36" s="4"/>
      <c r="K36" s="71" t="s">
        <v>67</v>
      </c>
      <c r="L36" s="71"/>
      <c r="M36" s="71"/>
      <c r="N36" s="71"/>
      <c r="O36" s="71"/>
      <c r="P36" s="71"/>
      <c r="Q36" s="71"/>
      <c r="R36" s="71"/>
      <c r="S36" s="71"/>
      <c r="T36" s="71"/>
    </row>
    <row r="37" spans="4:17" ht="29.25" customHeight="1">
      <c r="D37" s="11"/>
      <c r="E37" s="5"/>
      <c r="F37" s="5"/>
      <c r="G37" s="5"/>
      <c r="H37" s="6"/>
      <c r="I37" s="5"/>
      <c r="J37" s="5"/>
      <c r="K37" s="5"/>
      <c r="L37" s="13"/>
      <c r="M37" s="13"/>
      <c r="N37" s="5"/>
      <c r="O37" s="5"/>
      <c r="P37" s="5"/>
      <c r="Q37" s="5"/>
    </row>
    <row r="38" ht="43.5" customHeight="1"/>
  </sheetData>
  <sheetProtection/>
  <mergeCells count="49">
    <mergeCell ref="A1:X1"/>
    <mergeCell ref="A2:F2"/>
    <mergeCell ref="G2:G5"/>
    <mergeCell ref="H2:K2"/>
    <mergeCell ref="L2:O2"/>
    <mergeCell ref="P2:W2"/>
    <mergeCell ref="X2:X5"/>
    <mergeCell ref="A3:A5"/>
    <mergeCell ref="B3:B5"/>
    <mergeCell ref="C3:C5"/>
    <mergeCell ref="D3:E4"/>
    <mergeCell ref="F3:F5"/>
    <mergeCell ref="H3:H5"/>
    <mergeCell ref="I3:I5"/>
    <mergeCell ref="J3:J5"/>
    <mergeCell ref="V3:W4"/>
    <mergeCell ref="T3:U4"/>
    <mergeCell ref="K3:K5"/>
    <mergeCell ref="R3:S4"/>
    <mergeCell ref="L3:M3"/>
    <mergeCell ref="N3:N5"/>
    <mergeCell ref="O3:O5"/>
    <mergeCell ref="P3:Q4"/>
    <mergeCell ref="L4:L5"/>
    <mergeCell ref="M4:M5"/>
    <mergeCell ref="X7:X8"/>
    <mergeCell ref="R7:R8"/>
    <mergeCell ref="S7:S8"/>
    <mergeCell ref="P7:P33"/>
    <mergeCell ref="Q7:Q33"/>
    <mergeCell ref="X10:X14"/>
    <mergeCell ref="U15:U33"/>
    <mergeCell ref="V15:V33"/>
    <mergeCell ref="W15:W33"/>
    <mergeCell ref="X18:X26"/>
    <mergeCell ref="A15:A33"/>
    <mergeCell ref="G7:G33"/>
    <mergeCell ref="F7:F33"/>
    <mergeCell ref="R10:R14"/>
    <mergeCell ref="A7:A9"/>
    <mergeCell ref="A10:A14"/>
    <mergeCell ref="B36:F36"/>
    <mergeCell ref="A34:B34"/>
    <mergeCell ref="A35:B35"/>
    <mergeCell ref="K36:T36"/>
    <mergeCell ref="S10:S14"/>
    <mergeCell ref="S15:S33"/>
    <mergeCell ref="R15:R33"/>
    <mergeCell ref="T15:T33"/>
  </mergeCells>
  <printOptions/>
  <pageMargins left="0" right="0" top="0.58" bottom="0.15748031496062992" header="0.32" footer="0.32"/>
  <pageSetup horizontalDpi="600" verticalDpi="600" orientation="landscape" paperSize="9" scale="60" r:id="rId1"/>
  <ignoredErrors>
    <ignoredError sqref="K10 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2018-05-23T03:16:25Z</cp:lastPrinted>
  <dcterms:created xsi:type="dcterms:W3CDTF">2015-04-22T06:40:56Z</dcterms:created>
  <dcterms:modified xsi:type="dcterms:W3CDTF">2018-06-05T11:09:25Z</dcterms:modified>
  <cp:category/>
  <cp:version/>
  <cp:contentType/>
  <cp:contentStatus/>
</cp:coreProperties>
</file>