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16" windowWidth="18192" windowHeight="11016"/>
  </bookViews>
  <sheets>
    <sheet name="форма 21" sheetId="1" r:id="rId1"/>
    <sheet name="Лист1" sheetId="2" r:id="rId2"/>
  </sheets>
  <definedNames>
    <definedName name="SUB1004515169_4" localSheetId="0">'форма 21'!$A$3</definedName>
    <definedName name="SUB1004515169_5" localSheetId="0">#REF!</definedName>
    <definedName name="_xlnm.Print_Titles" localSheetId="0">'форма 21'!$A:$Z,'форма 21'!$7:$11</definedName>
    <definedName name="_xlnm.Print_Area" localSheetId="1">Лист1!$A$1:$E$62</definedName>
    <definedName name="_xlnm.Print_Area" localSheetId="0">'форма 21'!$A$1:$Z$160</definedName>
  </definedNames>
  <calcPr calcId="125725"/>
</workbook>
</file>

<file path=xl/calcChain.xml><?xml version="1.0" encoding="utf-8"?>
<calcChain xmlns="http://schemas.openxmlformats.org/spreadsheetml/2006/main">
  <c r="D41" i="2"/>
  <c r="J119" i="1" l="1"/>
  <c r="O119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M146" l="1"/>
  <c r="O146"/>
  <c r="M115"/>
  <c r="P159"/>
  <c r="P160" s="1"/>
  <c r="O159"/>
  <c r="N159"/>
  <c r="N160" s="1"/>
  <c r="M159"/>
  <c r="M160" s="1"/>
  <c r="J159"/>
  <c r="I159"/>
  <c r="K150"/>
  <c r="K151"/>
  <c r="K152"/>
  <c r="K153"/>
  <c r="K154"/>
  <c r="K155"/>
  <c r="K156"/>
  <c r="K157"/>
  <c r="K158"/>
  <c r="K149"/>
  <c r="K117"/>
  <c r="K118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I119"/>
  <c r="I146" s="1"/>
  <c r="O108"/>
  <c r="O104"/>
  <c r="O98"/>
  <c r="O97" s="1"/>
  <c r="O21"/>
  <c r="O17"/>
  <c r="O115" s="1"/>
  <c r="J21"/>
  <c r="K19"/>
  <c r="K20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3"/>
  <c r="K86"/>
  <c r="K87"/>
  <c r="K88"/>
  <c r="K89"/>
  <c r="K90"/>
  <c r="K91"/>
  <c r="K92"/>
  <c r="K95"/>
  <c r="K96"/>
  <c r="K99"/>
  <c r="K100"/>
  <c r="K101"/>
  <c r="K102"/>
  <c r="K103"/>
  <c r="K105"/>
  <c r="K106"/>
  <c r="K107"/>
  <c r="K109"/>
  <c r="K110"/>
  <c r="K111"/>
  <c r="K112"/>
  <c r="K113"/>
  <c r="K114"/>
  <c r="J108"/>
  <c r="K108" s="1"/>
  <c r="I108"/>
  <c r="J104"/>
  <c r="I104"/>
  <c r="J98"/>
  <c r="K98" s="1"/>
  <c r="I98"/>
  <c r="J97"/>
  <c r="K97" s="1"/>
  <c r="I97"/>
  <c r="I94"/>
  <c r="I93" s="1"/>
  <c r="K93" s="1"/>
  <c r="I85"/>
  <c r="I84" s="1"/>
  <c r="K84" s="1"/>
  <c r="I82"/>
  <c r="I53"/>
  <c r="K53" s="1"/>
  <c r="I27"/>
  <c r="I26" s="1"/>
  <c r="K25"/>
  <c r="K24"/>
  <c r="K23"/>
  <c r="I21"/>
  <c r="J18"/>
  <c r="J146" s="1"/>
  <c r="I18"/>
  <c r="E85"/>
  <c r="E53"/>
  <c r="E27"/>
  <c r="K14"/>
  <c r="K15"/>
  <c r="K16"/>
  <c r="K119" l="1"/>
  <c r="O160"/>
  <c r="K146"/>
  <c r="K159"/>
  <c r="K104"/>
  <c r="I81"/>
  <c r="K81" s="1"/>
  <c r="K85"/>
  <c r="K27"/>
  <c r="E26"/>
  <c r="K18"/>
  <c r="K94"/>
  <c r="K82"/>
  <c r="K26"/>
  <c r="J17"/>
  <c r="J115" s="1"/>
  <c r="K21"/>
  <c r="K22"/>
  <c r="I17" l="1"/>
  <c r="J160"/>
  <c r="K13"/>
  <c r="I115" l="1"/>
  <c r="K17"/>
  <c r="I160" l="1"/>
  <c r="K115"/>
  <c r="K160" s="1"/>
</calcChain>
</file>

<file path=xl/sharedStrings.xml><?xml version="1.0" encoding="utf-8"?>
<sst xmlns="http://schemas.openxmlformats.org/spreadsheetml/2006/main" count="809" uniqueCount="369">
  <si>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</si>
  <si>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</si>
  <si>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</si>
  <si>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</si>
  <si>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</si>
  <si>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</si>
  <si>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</si>
  <si>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</si>
  <si>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</si>
  <si>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</si>
  <si>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</si>
  <si>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</si>
  <si>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</si>
  <si>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</si>
  <si>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</si>
  <si>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</si>
  <si>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</si>
  <si>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</si>
  <si>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</si>
  <si>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</si>
  <si>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</si>
  <si>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</si>
  <si>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</si>
  <si>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</si>
  <si>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</si>
  <si>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</si>
  <si>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</si>
  <si>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</si>
  <si>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Сумма инвестиционной программы (проекта), тенге (без учета НДС)</t>
  </si>
  <si>
    <t>Количество в натуральных показателях, тыс.м3</t>
  </si>
  <si>
    <t xml:space="preserve">подача воды по каналу </t>
  </si>
  <si>
    <t xml:space="preserve">Утвержденные мероприятия </t>
  </si>
  <si>
    <t>Итого</t>
  </si>
  <si>
    <t xml:space="preserve">РГП на ПХВ "Казводхоз КВР МСХ РК, подача воды по каналам </t>
  </si>
  <si>
    <t xml:space="preserve">Инвестиционная программа на период с 1 августа 2018 года по 31 июля 2023 года </t>
  </si>
  <si>
    <t>утвержден приказом КВР МСХ РК от 18.07.2018 года № 198 и КРЕМиЗК МНЭ РК от 16.07.2018 года №177-ОД</t>
  </si>
  <si>
    <t>Форма 21</t>
  </si>
  <si>
    <t>Реконструкция ОРУ подстанций 110 кВ для внешнего электроснабжения насосных станций №20,21,22 филиала Канал имени К.Сатпаева" расположенных в Карагандинской области, в т.ч. технический и авторский надзор.</t>
  </si>
  <si>
    <t>Реконструкция оросительных сетей Аксуского района Алматинской области (II этап)</t>
  </si>
  <si>
    <t>Ремонт Жартасского магистрального канала (3 этап)</t>
  </si>
  <si>
    <t>Капитальный ремонт канала Курайлы Кармакшинского района</t>
  </si>
  <si>
    <t>работа/услуга</t>
  </si>
  <si>
    <t>2\2</t>
  </si>
  <si>
    <t>шт</t>
  </si>
  <si>
    <t>1\3</t>
  </si>
  <si>
    <t>км</t>
  </si>
  <si>
    <t>км/шт</t>
  </si>
  <si>
    <t>48,2/20</t>
  </si>
  <si>
    <t>Подрядной организацией работы на объекте выполняются крайне низкими темпами. Вследствие эттого возникло отставание от ранее утвержденного графика выполнения работ. Ожидется дальнейшее исполнение.</t>
  </si>
  <si>
    <t>В связи с тем, что договор №604-p/19 "На работы по ремонту/реконструкции систем орошения (каналов)" был заключен 30 декабря 2018 года, работы будут проводиться в 2020 году</t>
  </si>
  <si>
    <t>В связи с дефицитом финансовых средств работы по капитальному ремонту Курайлинского канала начались в январе 2020 года. Ожидается дальнейшее исполнение</t>
  </si>
  <si>
    <t>100 % исполнение данного мероприятия ожидается до конца года реализации</t>
  </si>
  <si>
    <t>В связи с дефицитом финансовых средств, 100 % исполнение данного мероприятия ожидается до конца года реализации</t>
  </si>
  <si>
    <t>Восстановление ирригации и дренажа</t>
  </si>
  <si>
    <t>Улучшение дренажных систем:</t>
  </si>
  <si>
    <t>Махатаралского района Туркестанской области</t>
  </si>
  <si>
    <t>Шардаринского района Туркестанской области</t>
  </si>
  <si>
    <t>Улучшение оросительных систем Алматинской области:</t>
  </si>
  <si>
    <t>1) Коксуский район</t>
  </si>
  <si>
    <t>2) Аксуский район</t>
  </si>
  <si>
    <t>3) Алакольский район</t>
  </si>
  <si>
    <t>4) Ескельдинский район</t>
  </si>
  <si>
    <t>Поставка эксплуатационной техники и оборудования</t>
  </si>
  <si>
    <t xml:space="preserve">Алматинская область </t>
  </si>
  <si>
    <t>Автобетоносмесители емкостью 7м3 HOWO ZZ5257GJBN3841W</t>
  </si>
  <si>
    <t>Автогредер ДЗ-98</t>
  </si>
  <si>
    <t>Агрегат ремонтный передвижной (в комплексе) в том числе</t>
  </si>
  <si>
    <t>Прицеп тракторный</t>
  </si>
  <si>
    <t>Бензиновая электростанция (20 кВт)</t>
  </si>
  <si>
    <t>Сварочный аппарат АДД 2502 П+Вт</t>
  </si>
  <si>
    <t>Мобильный мини бетонные заводы</t>
  </si>
  <si>
    <t>Буьдозер мощностью 220 л.с. Марка Komatsu D1555A-5</t>
  </si>
  <si>
    <t>Грузовой автомобиль Манипулятор Dongfeng XCMG</t>
  </si>
  <si>
    <t>Камаз 65115</t>
  </si>
  <si>
    <t>Самосвал HOWO</t>
  </si>
  <si>
    <t>Трактор МТЗ-82 1</t>
  </si>
  <si>
    <t>Гидравлический экскаватор обратная лопата емкостью ковша 1 м3 гусеничный Марка UMG E200 C</t>
  </si>
  <si>
    <t>Экскаватор HITACHI 102</t>
  </si>
  <si>
    <t>Экскаватор ЭО-2621</t>
  </si>
  <si>
    <t>Трактор погрузчик фронтальный 3м3</t>
  </si>
  <si>
    <t>Пневмоколесный экскаватор Е170W</t>
  </si>
  <si>
    <t xml:space="preserve">Грейдер прицепный </t>
  </si>
  <si>
    <t xml:space="preserve">Планировщик длинобазовый </t>
  </si>
  <si>
    <t xml:space="preserve">УАЗ фермер </t>
  </si>
  <si>
    <t xml:space="preserve">Мотоциклы </t>
  </si>
  <si>
    <t>Станки (комплект)</t>
  </si>
  <si>
    <t>Автомобиль 4х4</t>
  </si>
  <si>
    <t xml:space="preserve">бытовка </t>
  </si>
  <si>
    <t>металлическая емкость 5 тонн</t>
  </si>
  <si>
    <t>Туркестанская область</t>
  </si>
  <si>
    <t>Мобильные мини бетонные заводы</t>
  </si>
  <si>
    <t>Дорожный каток, 3тн</t>
  </si>
  <si>
    <t>Грейдер прицепный ПД-4,5</t>
  </si>
  <si>
    <t>Планировщик длинобазовый ПД-4,5</t>
  </si>
  <si>
    <t xml:space="preserve">Мотоциклы KoeWay Owen </t>
  </si>
  <si>
    <t>Сварочная машина ССПТ-630Э</t>
  </si>
  <si>
    <t>Усиление контроля и автоматизации данных</t>
  </si>
  <si>
    <t>Совершенствование лабораторий</t>
  </si>
  <si>
    <t>Оснащение современным лабороторным оборудованием</t>
  </si>
  <si>
    <t>Мониторинг КИПиА системы ирригации дренажа</t>
  </si>
  <si>
    <t>Контроль автоматизации скважин вертикального дренажа</t>
  </si>
  <si>
    <t>Датчик давления и датчик засоления</t>
  </si>
  <si>
    <t>Регистратор данных</t>
  </si>
  <si>
    <t>Модем</t>
  </si>
  <si>
    <t>СИМ+пакет данных</t>
  </si>
  <si>
    <t>Сервер данных-Компьютер</t>
  </si>
  <si>
    <t>Программное обеспечение баз данных</t>
  </si>
  <si>
    <t>Профессиональная лицензия AreGIS</t>
  </si>
  <si>
    <t>Поддержка реализации проекта</t>
  </si>
  <si>
    <t>Группа управлением проектом</t>
  </si>
  <si>
    <t>Транспортное средство (4WD)</t>
  </si>
  <si>
    <t>Копировальная машина/Сканнер/Тел/Факс</t>
  </si>
  <si>
    <t>Реконструкция водохозяйственных и гидромелиоративных  систем Актюбинской, Жамбылской и Туркестанской областей</t>
  </si>
  <si>
    <t>Жамбылская область</t>
  </si>
  <si>
    <t>Реконструкция ирригационных систем и сооружений в Жамбылском районе</t>
  </si>
  <si>
    <t>Реконструкция ирригационных систем и сооружений в Байзакском районе</t>
  </si>
  <si>
    <t>Реконструкция ирригационных систем и сооружений в Кордайском районе</t>
  </si>
  <si>
    <t>Реконструкция ирригационных систем и сооружений в Меркенском районе</t>
  </si>
  <si>
    <t>Реконструкция ирригационных систем и сооружений в Жуалинском районе</t>
  </si>
  <si>
    <t>Строительство водовода и насосной станции в Жаушыумском массиве Шардаринского района</t>
  </si>
  <si>
    <t>Реконструкция межхозяйственного канала Р-5 в едином комплексе с подпитывающем каналом к Р-5 и его новым отводом в Ордабасинском районе</t>
  </si>
  <si>
    <t>Реконструкция Шаульдерского подпитывающего канала в Отырарском районе, Реконструкция внутренних коллекторно-дренажных сетей Шаульдерского массива в Отырарском районе</t>
  </si>
  <si>
    <t>Актюбинская область</t>
  </si>
  <si>
    <t>Реконструкция ирригационных систем и сооружений в г. Актобе</t>
  </si>
  <si>
    <t>Реконструкция ирригационных систем и сооружений в Хромтауском и Алгинском районах, а также восстановление системы лиманного орошения,</t>
  </si>
  <si>
    <t>Реконструкция ирригационных систем и сооружений в Каргалинском районе</t>
  </si>
  <si>
    <t>Реконструкция ирригационных систем и сооружений в Мартукском районе</t>
  </si>
  <si>
    <t>Развитие объектов инфракструктуры зеленой зоны г. Актобе путем строительства водовода с Актюбинского водохранилища в русло р. Сазды</t>
  </si>
  <si>
    <t>Помощь в подготовке тендеров, Проектирование, Инженерное сопровождение (ПИР, авторский и технический надзор)</t>
  </si>
  <si>
    <t>ВСЕГО</t>
  </si>
  <si>
    <t>услуга</t>
  </si>
  <si>
    <t>км/скв</t>
  </si>
  <si>
    <t>52,86/70</t>
  </si>
  <si>
    <t>42,92/100</t>
  </si>
  <si>
    <t>га/км</t>
  </si>
  <si>
    <t>4533,33/124,24</t>
  </si>
  <si>
    <t>3849,33/211,25</t>
  </si>
  <si>
    <t>2000/25,97</t>
  </si>
  <si>
    <t>1420,67/97,37</t>
  </si>
  <si>
    <t xml:space="preserve">услуга </t>
  </si>
  <si>
    <t>ед</t>
  </si>
  <si>
    <t>комплект</t>
  </si>
  <si>
    <t>группа</t>
  </si>
  <si>
    <t>набор</t>
  </si>
  <si>
    <t>7 971 / 271,01</t>
  </si>
  <si>
    <t>6756 / 299,03</t>
  </si>
  <si>
    <t>4950 / 131,35</t>
  </si>
  <si>
    <t>4449 / 145,96</t>
  </si>
  <si>
    <t>1386 / 44,64</t>
  </si>
  <si>
    <t>6096 / 23,31</t>
  </si>
  <si>
    <t>750 / 4,75</t>
  </si>
  <si>
    <t>6000 / 14,85</t>
  </si>
  <si>
    <t>1164 / 16,18</t>
  </si>
  <si>
    <t>448 / 4,49</t>
  </si>
  <si>
    <t>2123 / 12,395</t>
  </si>
  <si>
    <t>900 / 8,48</t>
  </si>
  <si>
    <t>7 994,5 / 47,05</t>
  </si>
  <si>
    <t>Причиной неосовения по проекту ИБР является позднее вступление в силу Соглашение о займе, длительное согласование тендерной документации</t>
  </si>
  <si>
    <t xml:space="preserve">Причиной неосовения по проекту ИБР является позднее вступление в силу Соглашение о займе,т.е. займ по услугам Иджара (KHZ- 0083) вступил в силу с 3 января 2018 года, займ по работам Истисна (KHZ- 0082) вступил в силу с 20 марта 2018 года, длительное согласование тендерной документации ИБР, в том числе тендер на оказание консультационных услуг по техническому надзору проводился  18 месяцев, обявленная предквалификация по объектам Туркестанской области  длится уже 15 месяцев и до сих пор не получено согласование ИБР. Также одной из причин является некачественная проектно-сметная документация почти по всем 6 объектам проекта, что не позволяет качественно проводить подрядчику работы и соответственно проводить своевременные оплаты. </t>
  </si>
  <si>
    <t>по объекту Коксусского района уже в  течении 3 месяцев ИБР не согласовывает конкурсную документацию на повторный тендер</t>
  </si>
  <si>
    <t>100% исполнение данного мероприятия ожидается до конца года реализации</t>
  </si>
  <si>
    <t>по объекту Алакольского района ждем согласования ИБР</t>
  </si>
  <si>
    <t>Причиной неосовения по проекту ИБР является позднее вступление в силу Соглашение о займе</t>
  </si>
  <si>
    <t>5.1</t>
  </si>
  <si>
    <t>5.1.1</t>
  </si>
  <si>
    <t>5.1.2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</si>
  <si>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</si>
  <si>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</si>
  <si>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</si>
  <si>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</si>
  <si>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</si>
  <si>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</si>
  <si>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</si>
  <si>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</si>
  <si>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</si>
  <si>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</si>
  <si>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</si>
  <si>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</si>
  <si>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</si>
  <si>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</si>
  <si>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</si>
  <si>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</si>
  <si>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</si>
  <si>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</si>
  <si>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</si>
  <si>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</si>
  <si>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</si>
  <si>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</si>
  <si>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</si>
  <si>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</si>
  <si>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</si>
  <si>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5.3.21</t>
  </si>
  <si>
    <t>5.3.22</t>
  </si>
  <si>
    <t>5.3.23</t>
  </si>
  <si>
    <t>5.3.24</t>
  </si>
  <si>
    <t>5.3.3.1</t>
  </si>
  <si>
    <t>5.3.3.2</t>
  </si>
  <si>
    <t>5.3.3.3</t>
  </si>
  <si>
    <t>5.3.3.4</t>
  </si>
  <si>
    <t>5.3.25</t>
  </si>
  <si>
    <t>5.3.25.1</t>
  </si>
  <si>
    <t>5.3.25.2</t>
  </si>
  <si>
    <t>5.3.25.3</t>
  </si>
  <si>
    <t>5.3.26</t>
  </si>
  <si>
    <t>5.3.27</t>
  </si>
  <si>
    <t>5.3.28</t>
  </si>
  <si>
    <t>5.3.29</t>
  </si>
  <si>
    <t>5.3.30</t>
  </si>
  <si>
    <t>5.3.31</t>
  </si>
  <si>
    <t>5.3.32</t>
  </si>
  <si>
    <t>5.3.33</t>
  </si>
  <si>
    <t>5.3.34</t>
  </si>
  <si>
    <t>5.3.35</t>
  </si>
  <si>
    <t>5.3.36</t>
  </si>
  <si>
    <t>5.3.37</t>
  </si>
  <si>
    <t>5.3.38</t>
  </si>
  <si>
    <t>5.3.39</t>
  </si>
  <si>
    <t>5.3.40</t>
  </si>
  <si>
    <t>5.3.41</t>
  </si>
  <si>
    <t>5.3.42</t>
  </si>
  <si>
    <t>5.3.43</t>
  </si>
  <si>
    <t>5.3.44</t>
  </si>
  <si>
    <t>5.3.45</t>
  </si>
  <si>
    <t>5.3.46</t>
  </si>
  <si>
    <t>5.4</t>
  </si>
  <si>
    <t>5.4.1</t>
  </si>
  <si>
    <t>5.4.1.1</t>
  </si>
  <si>
    <t>5.4.2</t>
  </si>
  <si>
    <t>5.4.2.1</t>
  </si>
  <si>
    <t>5.4.2.2</t>
  </si>
  <si>
    <t>5.4.2.3</t>
  </si>
  <si>
    <t>5.4.2.4</t>
  </si>
  <si>
    <t>5.4.2.5</t>
  </si>
  <si>
    <t>5.4.2.6</t>
  </si>
  <si>
    <t>5.4.2.7</t>
  </si>
  <si>
    <t>5.5</t>
  </si>
  <si>
    <t>5.5.1</t>
  </si>
  <si>
    <t>5.5.1.2</t>
  </si>
  <si>
    <t>5.5.1.1</t>
  </si>
  <si>
    <t>6</t>
  </si>
  <si>
    <t>6.1</t>
  </si>
  <si>
    <t>6.2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</si>
  <si>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</si>
  <si>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</si>
  <si>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</si>
  <si>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</si>
  <si>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</si>
  <si>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</si>
  <si>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</si>
  <si>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</si>
  <si>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6.3</t>
  </si>
  <si>
    <t>6.3.1</t>
  </si>
  <si>
    <t>6.3.2</t>
  </si>
  <si>
    <t>6.3.3</t>
  </si>
  <si>
    <t>6.3.4</t>
  </si>
  <si>
    <t>6.3.5</t>
  </si>
  <si>
    <t>6.4</t>
  </si>
  <si>
    <t>строительно-монтажные работы будут завершены в 2020 году (в настоящее время проводится корректировка ПСД).</t>
  </si>
  <si>
    <t>Заключен контракт с ТОО ТрейдИнтерКом (№SKIP_А01.1 от 15.03.2018 г, доп согл №1 от 01.10.18). 100 % исполнение данного мероприятия ожидается до конца года реализации</t>
  </si>
  <si>
    <t>Заключен контракт с ТОО Энергия XXI век (№SKIP_А01.4 от 15.03.2018 года). 100 % исполнение данного мероприятия ожидается до конца года реализации</t>
  </si>
  <si>
    <t>Разрабатывается тех.задания для объявления конкурса</t>
  </si>
  <si>
    <t>100 % исполнение данного мероприятия ожидается до конца года реализации (контракт №SKIP_S02 от 13.05.2019 ТОО Real Building)</t>
  </si>
  <si>
    <t>Процедура оценки итогов конкурса</t>
  </si>
  <si>
    <t>Подписаны контракты, Работы начнутся после окончания вегетационного периода, 100 % исполнение данного мероприятия ожидается до конца года реализации</t>
  </si>
  <si>
    <t xml:space="preserve"> Контракт SKIP_Z05.1 от 30.12.2019 АО Павлодарский речной порт,  SKIP_Z05.2 от 30.12.2019 ТОО Фирма Еламан.  Работы начнутся после окончания вегетационного периода, 100 % исполнение данного мероприятия ожидается до конца года реализации</t>
  </si>
  <si>
    <t>Реконструкция оросительных каналов, дренажных систем и сооружений в Меркенском районе Жамбылской области: МХК «АПТП» и МХК «Майлыбай» №SKIP_Z04.2 от 28.02.2020 г ТОО АктобеНефтеГазСтрой, Реконструкция оросительных каналов, дренажных систем и сооружений в Меркенском районе Жамбылской области: МК «МПТ», МК «ЧОН», МК «Тескен» и МК «ЗВБЧК» №SKIP_Z04.2 от 28.02.2020 г ТОО АктобеНефтеГазСтрой, Реконструкция оросительных каналов, дренажных систем и сооружений в Меркенском районе Жамбылской области: Восстановление водозаборных скважин Разрабатывается тех.задания для объявления конкурса</t>
  </si>
  <si>
    <t>Контракт №SKIP_Z03 от 30.12.2019 ТОО Элитстройсервис, работы начнутся после окончания вегетационного периода, 100 % исполнение ожидается до конца года реализации</t>
  </si>
  <si>
    <t>Переходящие мероприятия с 1 года реализации</t>
  </si>
  <si>
    <t>Реконструкция ОРУ подстанции 220 кВ для насосной станции 18 Канала имени Каныша Сатпаева, в т.ч. технический и авторский надзор.</t>
  </si>
  <si>
    <t>Капитальный ремонт канала  ЛМК -15В Жалагашского района</t>
  </si>
  <si>
    <t>2./21</t>
  </si>
  <si>
    <t>Поддержка эксплуатации и техобслуживания - машины и оборудования</t>
  </si>
  <si>
    <t xml:space="preserve">Автокран Урал Челябинец-25т. </t>
  </si>
  <si>
    <t>Экскаваторы гусеничные 1-1,5 м3</t>
  </si>
  <si>
    <t>Бульдозер SHANTUI SD16</t>
  </si>
  <si>
    <t>Сварочный аппарат АДД 250</t>
  </si>
  <si>
    <t xml:space="preserve">Седельный тягач Камаз </t>
  </si>
  <si>
    <t xml:space="preserve">Полуприцеп трал Sutong модель PD </t>
  </si>
  <si>
    <t>Грузовые а/м самосвал Хова, 20т.</t>
  </si>
  <si>
    <t>Каток 16 тонн XCMG XP163</t>
  </si>
  <si>
    <t>Фронтальные погрузчик LG 855N 3м3</t>
  </si>
  <si>
    <t xml:space="preserve">Предусмотренные объемы работ в инвестиционном проекте по капитальному ремонту  выполнены в полном объеме, выделенные средство в размере 117557,723 тыс. тенге без НДС освоены. При этом выполнены нижеследующие объемы работ:
- механизированная очистка канала ЛМК -15В с ПК-0+00 по ПК-131+00:
- ремонт гидротехнических сооружений -1 единиц:
- ремонт гидропоста – 1 единиц
- механизированная очистка канала КМК с ПК-0+00 по ПК-120+00  8,4  км:
       Предусмотренные в инвестиционном  проекте работы выполнены силами ТОО «Газреммонтаж».
      После проведение ремонтных работ по инвестиционный программе «Капитальный ремонт канала ЛМК 15В Жалагашском районе Кызылординской области» увеличилось  коэффициент полезного действия и пропускная способность канала.
</t>
  </si>
  <si>
    <t>1</t>
  </si>
  <si>
    <t>2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</si>
  <si>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</si>
  <si>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</si>
  <si>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</si>
  <si>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</si>
  <si>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</si>
  <si>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</si>
  <si>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</si>
  <si>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</si>
  <si>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</si>
  <si>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</si>
  <si>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</si>
  <si>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</si>
  <si>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</si>
  <si>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</si>
  <si>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</si>
  <si>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</si>
  <si>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</si>
  <si>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</si>
  <si>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</si>
  <si>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</si>
  <si>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</si>
  <si>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</si>
  <si>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</si>
  <si>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</si>
  <si>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</si>
  <si>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</si>
  <si>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</si>
  <si>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Дополнительные мероприятия</t>
  </si>
  <si>
    <t xml:space="preserve">Автоматизированная система коммерческого учета электроэнергии филиала " Канал им. К. Сатпаева"  в т.ч авторский и технический надзор </t>
  </si>
  <si>
    <t>НВХ. Контара, инкубационный цех. Ремонт</t>
  </si>
  <si>
    <t>работа</t>
  </si>
  <si>
    <t>Система для видеонаблюдения на объект "Имущественный комплекс, ул. Верещагина,2 (автобаза)"</t>
  </si>
  <si>
    <t>штука</t>
  </si>
  <si>
    <t xml:space="preserve">Разработка деклараций бзопасности 13 плотин водохранилищ филиала "КИКС" </t>
  </si>
  <si>
    <t>Экспертиза деклараций безопасности канала КИКС</t>
  </si>
  <si>
    <t>Водовоз на базе Газели</t>
  </si>
  <si>
    <t>Мебель</t>
  </si>
  <si>
    <t>Кассовый аппарат</t>
  </si>
  <si>
    <t>Аппарат кассовый автономный АФ</t>
  </si>
  <si>
    <t xml:space="preserve">100 % исполнение </t>
  </si>
  <si>
    <t>Филиал КИКС</t>
  </si>
  <si>
    <t>1.1</t>
  </si>
  <si>
    <t>1.2</t>
  </si>
  <si>
    <t>1.3</t>
  </si>
  <si>
    <t>1.4</t>
  </si>
  <si>
    <t>1.5</t>
  </si>
  <si>
    <t>1.6</t>
  </si>
  <si>
    <t>1.8</t>
  </si>
  <si>
    <t>1.7</t>
  </si>
  <si>
    <t>2.1</t>
  </si>
  <si>
    <t>Алматинский филиал</t>
  </si>
  <si>
    <t>Всего по дополнительным мероприятиям</t>
  </si>
  <si>
    <t>Всего</t>
  </si>
  <si>
    <t>ТОО ТАМАС</t>
  </si>
  <si>
    <t>ТОО Асатай</t>
  </si>
  <si>
    <t>ТОО СМУБурводстрой</t>
  </si>
  <si>
    <t>№SKIP_Z01.4 от 03.02.2020 LLC China Civil Engeneering</t>
  </si>
  <si>
    <t>№SKIP_Z01.6 от 03.02.2020 LLC China Civil Engeneering</t>
  </si>
  <si>
    <t>№SKIP_Z01.7 от 21.02.2020 ТОО Фирма Еламан</t>
  </si>
  <si>
    <t>№SKIP_Z02.3 от 05.09.19 г ТОО КазАтакентКурылыс</t>
  </si>
  <si>
    <t>№SKIP_Z02.4 от 05.09.19 г ТОО КазАтакентКурылыс</t>
  </si>
  <si>
    <t xml:space="preserve">№SKIP_Z02.6 от            ТОО Курылыс ТЭД </t>
  </si>
  <si>
    <t xml:space="preserve">№SKIP_Z02.7 от            ТОО Курылыс ТЭД </t>
  </si>
  <si>
    <t xml:space="preserve">№SKIP_Z02.8 от            ТОО Курылыс ТЭД </t>
  </si>
  <si>
    <t>№ счет фактура</t>
  </si>
  <si>
    <t xml:space="preserve">Дата </t>
  </si>
  <si>
    <t>Сумма, тыс. тенге (без НДС)</t>
  </si>
  <si>
    <t>№SKIP_Z01 от 15.01.2019 ТОО Real Building</t>
  </si>
  <si>
    <t>№SKIP_Z03 от 30.12.2019 ТОО Элитстройсервис</t>
  </si>
  <si>
    <t xml:space="preserve">№SKIP_Z04.1 от 28.02.2020 г ТОО Трейдинтерком </t>
  </si>
  <si>
    <t>№SKIP_Z04.2 от 28.02.2020 г ТОО АктобеНефтеГазСтрой</t>
  </si>
  <si>
    <t xml:space="preserve"> SKIP_Z05.1 от 30.12.2019 АО Павлодарский речной порт</t>
  </si>
  <si>
    <t xml:space="preserve"> SKIP_Z05.2 от 30.12.2019 ТОО Фирма Еламан</t>
  </si>
  <si>
    <t>№SKIP_S02 от 13.05.2019 ТОО Real Building</t>
  </si>
  <si>
    <t>№SKIP_А01.1 от 15.03.2018 г ТОО ТрейдИнтерКом (доп согл №1 от 01.10.18)</t>
  </si>
  <si>
    <t>№SKIP_А01.2 от 15.03.2018 г. ТОО Элитстройсервис-Актобе</t>
  </si>
  <si>
    <t>№SKIP_А01.3 от 15.03.2018 г ТОО Актобе НефтеГазстрой(доп согл №1 от 27.09.188, доп согл№2 от 11.01.2019)</t>
  </si>
  <si>
    <t>№SKIP_А01.4 от 15.03.2018 года ТОО Энергия XXI век</t>
  </si>
  <si>
    <t>№SKIP_А01.5 от 15.03.2018 года (Консорциум Жаса) ТОО Техника РемСтрой</t>
  </si>
  <si>
    <t>ТОО Нурлы авто</t>
  </si>
  <si>
    <t>ТОО Техника Ресстрой</t>
  </si>
  <si>
    <t>Казюжгипроводстройпроект</t>
  </si>
  <si>
    <t>№458 от 26.06.2017 АО КЭМОНТ</t>
  </si>
  <si>
    <t>№ 337 Эксперт Строй КЗ</t>
  </si>
  <si>
    <t>Отчет об исполнении инвестиционной программы за 2019 год (оперативно)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</si>
</sst>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2B2B2B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1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4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1" applyFont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15" fillId="0" borderId="1" xfId="3" applyFont="1" applyBorder="1" applyAlignment="1">
      <alignment horizontal="left" vertical="center" wrapText="1"/>
    </xf>
    <xf numFmtId="164" fontId="15" fillId="0" borderId="1" xfId="3" applyNumberFormat="1" applyFont="1" applyBorder="1" applyAlignment="1">
      <alignment horizontal="left" vertical="center" wrapText="1"/>
    </xf>
    <xf numFmtId="164" fontId="15" fillId="5" borderId="1" xfId="3" applyNumberFormat="1" applyFont="1" applyFill="1" applyBorder="1" applyAlignment="1">
      <alignment horizontal="left" vertical="center" wrapText="1"/>
    </xf>
    <xf numFmtId="0" fontId="15" fillId="5" borderId="1" xfId="3" applyFont="1" applyFill="1" applyBorder="1" applyAlignment="1">
      <alignment horizontal="left" vertical="center" wrapText="1"/>
    </xf>
    <xf numFmtId="0" fontId="0" fillId="5" borderId="1" xfId="0" applyFill="1" applyBorder="1"/>
    <xf numFmtId="0" fontId="0" fillId="0" borderId="1" xfId="0" applyFill="1" applyBorder="1"/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0"/>
  <sheetViews>
    <sheetView tabSelected="1" view="pageBreakPreview" zoomScale="40" zoomScaleNormal="60" zoomScaleSheetLayoutView="40" workbookViewId="0">
      <selection activeCell="O8" sqref="O8:O10"/>
    </sheetView>
  </sheetViews>
  <sheetFormatPr defaultRowHeight="15.6"/>
  <cols>
    <col min="1" max="1" width="11.109375" style="34" customWidth="1"/>
    <col min="2" max="2" width="16.109375" style="83" customWidth="1"/>
    <col min="3" max="3" width="38.33203125" style="84" customWidth="1"/>
    <col min="4" max="4" width="9.44140625" style="101" customWidth="1"/>
    <col min="5" max="5" width="14.109375" style="101" customWidth="1"/>
    <col min="6" max="6" width="10.33203125" style="101" customWidth="1"/>
    <col min="7" max="7" width="17.109375" style="101" customWidth="1"/>
    <col min="8" max="8" width="13.5546875" style="101" customWidth="1"/>
    <col min="9" max="9" width="15.5546875" style="101" customWidth="1"/>
    <col min="10" max="10" width="16.6640625" style="85" customWidth="1"/>
    <col min="11" max="11" width="17.109375" style="101" customWidth="1"/>
    <col min="12" max="12" width="42.44140625" style="84" customWidth="1"/>
    <col min="13" max="13" width="15.33203125" style="83" customWidth="1"/>
    <col min="14" max="14" width="15.6640625" style="83" customWidth="1"/>
    <col min="15" max="15" width="15.33203125" style="85" customWidth="1"/>
    <col min="16" max="16" width="16.88671875" style="83" customWidth="1"/>
    <col min="17" max="17" width="17.6640625" style="83" bestFit="1" customWidth="1"/>
    <col min="18" max="24" width="8.88671875" style="83"/>
    <col min="25" max="25" width="27.6640625" style="83" customWidth="1"/>
    <col min="26" max="26" width="13.6640625" style="83" customWidth="1"/>
  </cols>
  <sheetData>
    <row r="1" spans="1:26" ht="15" customHeight="1"/>
    <row r="2" spans="1:26" ht="15" customHeight="1">
      <c r="A2" s="143" t="s">
        <v>36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6" ht="15" customHeight="1">
      <c r="A3" s="31"/>
      <c r="B3" s="9"/>
      <c r="C3" s="9"/>
      <c r="D3" s="13"/>
      <c r="E3" s="13"/>
      <c r="F3" s="13"/>
      <c r="G3" s="13"/>
      <c r="H3" s="99"/>
      <c r="I3" s="99"/>
      <c r="J3" s="100" t="s">
        <v>368</v>
      </c>
      <c r="K3" s="99"/>
      <c r="L3" s="102"/>
      <c r="M3" s="9"/>
      <c r="N3" s="9"/>
      <c r="O3" s="13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customHeight="1">
      <c r="A4" s="32"/>
      <c r="B4" s="17"/>
      <c r="C4" s="17"/>
      <c r="D4" s="22"/>
      <c r="E4" s="22"/>
      <c r="F4" s="22"/>
      <c r="G4" s="22"/>
      <c r="H4" s="22"/>
      <c r="I4" s="22"/>
      <c r="J4" s="22"/>
      <c r="K4" s="12" t="s">
        <v>33</v>
      </c>
      <c r="L4" s="42"/>
      <c r="M4" s="11"/>
      <c r="N4" s="17"/>
      <c r="O4" s="22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" customHeight="1">
      <c r="A5" s="32"/>
      <c r="B5" s="17"/>
      <c r="C5" s="17"/>
      <c r="D5" s="22"/>
      <c r="E5" s="22"/>
      <c r="F5" s="22"/>
      <c r="G5" s="22"/>
      <c r="H5" s="22"/>
      <c r="I5" s="22"/>
      <c r="J5" s="22"/>
      <c r="K5" s="12" t="s">
        <v>34</v>
      </c>
      <c r="L5" s="42"/>
      <c r="M5" s="11"/>
      <c r="N5" s="17"/>
      <c r="O5" s="22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>
      <c r="A6" s="32"/>
      <c r="B6" s="17"/>
      <c r="C6" s="17"/>
      <c r="D6" s="22"/>
      <c r="E6" s="22"/>
      <c r="F6" s="22"/>
      <c r="G6" s="22"/>
      <c r="H6" s="22"/>
      <c r="I6" s="12"/>
      <c r="J6" s="12"/>
      <c r="K6" s="12" t="s">
        <v>35</v>
      </c>
      <c r="L6" s="42"/>
      <c r="M6" s="11"/>
      <c r="N6" s="10"/>
      <c r="O6" s="12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84" customHeight="1">
      <c r="A7" s="146" t="s">
        <v>0</v>
      </c>
      <c r="B7" s="139" t="s">
        <v>1</v>
      </c>
      <c r="C7" s="139"/>
      <c r="D7" s="139"/>
      <c r="E7" s="139"/>
      <c r="F7" s="139"/>
      <c r="G7" s="139"/>
      <c r="H7" s="139" t="s">
        <v>2</v>
      </c>
      <c r="I7" s="139" t="s">
        <v>28</v>
      </c>
      <c r="J7" s="139"/>
      <c r="K7" s="139"/>
      <c r="L7" s="139"/>
      <c r="M7" s="139" t="s">
        <v>3</v>
      </c>
      <c r="N7" s="139"/>
      <c r="O7" s="139"/>
      <c r="P7" s="139"/>
      <c r="Q7" s="139" t="s">
        <v>4</v>
      </c>
      <c r="R7" s="139"/>
      <c r="S7" s="139"/>
      <c r="T7" s="139"/>
      <c r="U7" s="139"/>
      <c r="V7" s="139"/>
      <c r="W7" s="139"/>
      <c r="X7" s="139"/>
      <c r="Y7" s="139" t="s">
        <v>5</v>
      </c>
      <c r="Z7" s="139" t="s">
        <v>6</v>
      </c>
    </row>
    <row r="8" spans="1:26" ht="126.75" customHeight="1">
      <c r="A8" s="146"/>
      <c r="B8" s="139" t="s">
        <v>7</v>
      </c>
      <c r="C8" s="139" t="s">
        <v>8</v>
      </c>
      <c r="D8" s="139" t="s">
        <v>9</v>
      </c>
      <c r="E8" s="139" t="s">
        <v>29</v>
      </c>
      <c r="F8" s="139"/>
      <c r="G8" s="139" t="s">
        <v>10</v>
      </c>
      <c r="H8" s="139"/>
      <c r="I8" s="139" t="s">
        <v>11</v>
      </c>
      <c r="J8" s="145" t="s">
        <v>12</v>
      </c>
      <c r="K8" s="139" t="s">
        <v>13</v>
      </c>
      <c r="L8" s="144" t="s">
        <v>14</v>
      </c>
      <c r="M8" s="139" t="s">
        <v>15</v>
      </c>
      <c r="N8" s="139"/>
      <c r="O8" s="145" t="s">
        <v>16</v>
      </c>
      <c r="P8" s="139" t="s">
        <v>17</v>
      </c>
      <c r="Q8" s="139" t="s">
        <v>18</v>
      </c>
      <c r="R8" s="139"/>
      <c r="S8" s="139" t="s">
        <v>19</v>
      </c>
      <c r="T8" s="139"/>
      <c r="U8" s="139" t="s">
        <v>20</v>
      </c>
      <c r="V8" s="139"/>
      <c r="W8" s="139" t="s">
        <v>21</v>
      </c>
      <c r="X8" s="139"/>
      <c r="Y8" s="139"/>
      <c r="Z8" s="139"/>
    </row>
    <row r="9" spans="1:26" ht="14.4">
      <c r="A9" s="146"/>
      <c r="B9" s="139"/>
      <c r="C9" s="139"/>
      <c r="D9" s="139"/>
      <c r="E9" s="139"/>
      <c r="F9" s="139"/>
      <c r="G9" s="139"/>
      <c r="H9" s="139"/>
      <c r="I9" s="139"/>
      <c r="J9" s="145"/>
      <c r="K9" s="139"/>
      <c r="L9" s="144"/>
      <c r="M9" s="139" t="s">
        <v>22</v>
      </c>
      <c r="N9" s="139" t="s">
        <v>23</v>
      </c>
      <c r="O9" s="145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ht="46.8">
      <c r="A10" s="146"/>
      <c r="B10" s="139"/>
      <c r="C10" s="139"/>
      <c r="D10" s="139"/>
      <c r="E10" s="53" t="s">
        <v>24</v>
      </c>
      <c r="F10" s="53" t="s">
        <v>25</v>
      </c>
      <c r="G10" s="139"/>
      <c r="H10" s="139"/>
      <c r="I10" s="139"/>
      <c r="J10" s="145"/>
      <c r="K10" s="139"/>
      <c r="L10" s="144"/>
      <c r="M10" s="139"/>
      <c r="N10" s="139"/>
      <c r="O10" s="145"/>
      <c r="P10" s="139"/>
      <c r="Q10" s="53" t="s">
        <v>26</v>
      </c>
      <c r="R10" s="53" t="s">
        <v>27</v>
      </c>
      <c r="S10" s="53" t="s">
        <v>26</v>
      </c>
      <c r="T10" s="53" t="s">
        <v>27</v>
      </c>
      <c r="U10" s="53" t="s">
        <v>24</v>
      </c>
      <c r="V10" s="53" t="s">
        <v>25</v>
      </c>
      <c r="W10" s="53" t="s">
        <v>26</v>
      </c>
      <c r="X10" s="53" t="s">
        <v>27</v>
      </c>
      <c r="Y10" s="139"/>
      <c r="Z10" s="139"/>
    </row>
    <row r="11" spans="1:26">
      <c r="A11" s="35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14">
        <v>10</v>
      </c>
      <c r="K11" s="53">
        <v>11</v>
      </c>
      <c r="L11" s="19">
        <v>12</v>
      </c>
      <c r="M11" s="53">
        <v>13</v>
      </c>
      <c r="N11" s="53">
        <v>14</v>
      </c>
      <c r="O11" s="14">
        <v>15</v>
      </c>
      <c r="P11" s="53">
        <v>16</v>
      </c>
      <c r="Q11" s="53">
        <v>17</v>
      </c>
      <c r="R11" s="53">
        <v>18</v>
      </c>
      <c r="S11" s="53">
        <v>19</v>
      </c>
      <c r="T11" s="53">
        <v>20</v>
      </c>
      <c r="U11" s="53">
        <v>21</v>
      </c>
      <c r="V11" s="53">
        <v>22</v>
      </c>
      <c r="W11" s="53">
        <v>23</v>
      </c>
      <c r="X11" s="53">
        <v>24</v>
      </c>
      <c r="Y11" s="53">
        <v>25</v>
      </c>
      <c r="Z11" s="54">
        <v>26</v>
      </c>
    </row>
    <row r="12" spans="1:26" ht="31.5" customHeight="1">
      <c r="A12" s="33"/>
      <c r="B12" s="140" t="s">
        <v>31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2"/>
      <c r="M12" s="3"/>
      <c r="N12" s="1"/>
      <c r="O12" s="8"/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</row>
    <row r="13" spans="1:26" ht="156">
      <c r="A13" s="33">
        <v>1</v>
      </c>
      <c r="B13" s="4" t="s">
        <v>30</v>
      </c>
      <c r="C13" s="23" t="s">
        <v>37</v>
      </c>
      <c r="D13" s="24" t="s">
        <v>41</v>
      </c>
      <c r="E13" s="6" t="s">
        <v>42</v>
      </c>
      <c r="F13" s="3"/>
      <c r="G13" s="25">
        <v>2019</v>
      </c>
      <c r="H13" s="3"/>
      <c r="I13" s="6">
        <v>636148.14</v>
      </c>
      <c r="J13" s="6">
        <v>840788.49</v>
      </c>
      <c r="K13" s="6">
        <f>J13-I13</f>
        <v>204640.34999999998</v>
      </c>
      <c r="L13" s="94" t="s">
        <v>48</v>
      </c>
      <c r="M13" s="6">
        <v>840788.49</v>
      </c>
      <c r="N13" s="1"/>
      <c r="O13" s="8"/>
      <c r="P13" s="1"/>
      <c r="Q13" s="1"/>
      <c r="R13" s="1"/>
      <c r="S13" s="1"/>
      <c r="T13" s="1"/>
      <c r="U13" s="1"/>
      <c r="V13" s="1"/>
      <c r="W13" s="1"/>
      <c r="X13" s="1"/>
      <c r="Y13" s="94" t="s">
        <v>48</v>
      </c>
      <c r="Z13" s="2"/>
    </row>
    <row r="14" spans="1:26" ht="124.8">
      <c r="A14" s="33">
        <v>2</v>
      </c>
      <c r="B14" s="4" t="s">
        <v>30</v>
      </c>
      <c r="C14" s="23" t="s">
        <v>38</v>
      </c>
      <c r="D14" s="24" t="s">
        <v>43</v>
      </c>
      <c r="E14" s="6" t="s">
        <v>44</v>
      </c>
      <c r="F14" s="3"/>
      <c r="G14" s="25">
        <v>2019</v>
      </c>
      <c r="H14" s="3"/>
      <c r="I14" s="6">
        <v>46030.27</v>
      </c>
      <c r="J14" s="6">
        <v>0</v>
      </c>
      <c r="K14" s="6">
        <f t="shared" ref="K14:K77" si="0">J14-I14</f>
        <v>-46030.27</v>
      </c>
      <c r="L14" s="26" t="s">
        <v>49</v>
      </c>
      <c r="M14" s="6">
        <v>0</v>
      </c>
      <c r="N14" s="1"/>
      <c r="O14" s="8"/>
      <c r="P14" s="1"/>
      <c r="Q14" s="1"/>
      <c r="R14" s="1"/>
      <c r="S14" s="1"/>
      <c r="T14" s="1"/>
      <c r="U14" s="1"/>
      <c r="V14" s="1"/>
      <c r="W14" s="1"/>
      <c r="X14" s="1"/>
      <c r="Y14" s="26" t="s">
        <v>49</v>
      </c>
      <c r="Z14" s="2"/>
    </row>
    <row r="15" spans="1:26" ht="46.8">
      <c r="A15" s="33">
        <v>3</v>
      </c>
      <c r="B15" s="4" t="s">
        <v>30</v>
      </c>
      <c r="C15" s="23" t="s">
        <v>39</v>
      </c>
      <c r="D15" s="27" t="s">
        <v>45</v>
      </c>
      <c r="E15" s="28">
        <v>2.58</v>
      </c>
      <c r="F15" s="1"/>
      <c r="G15" s="25">
        <v>2019</v>
      </c>
      <c r="H15" s="1"/>
      <c r="I15" s="28">
        <v>126093.24</v>
      </c>
      <c r="J15" s="6">
        <v>0</v>
      </c>
      <c r="K15" s="6">
        <f t="shared" si="0"/>
        <v>-126093.24</v>
      </c>
      <c r="L15" s="26" t="s">
        <v>52</v>
      </c>
      <c r="M15" s="6">
        <v>0</v>
      </c>
      <c r="N15" s="1"/>
      <c r="O15" s="8"/>
      <c r="P15" s="1"/>
      <c r="Q15" s="1"/>
      <c r="R15" s="1"/>
      <c r="S15" s="1"/>
      <c r="T15" s="1"/>
      <c r="U15" s="1"/>
      <c r="V15" s="1"/>
      <c r="W15" s="1"/>
      <c r="X15" s="1"/>
      <c r="Y15" s="26"/>
      <c r="Z15" s="2"/>
    </row>
    <row r="16" spans="1:26" ht="109.2">
      <c r="A16" s="36">
        <v>4</v>
      </c>
      <c r="B16" s="4" t="s">
        <v>30</v>
      </c>
      <c r="C16" s="23" t="s">
        <v>40</v>
      </c>
      <c r="D16" s="27" t="s">
        <v>46</v>
      </c>
      <c r="E16" s="28" t="s">
        <v>47</v>
      </c>
      <c r="F16" s="2"/>
      <c r="G16" s="25">
        <v>2019</v>
      </c>
      <c r="H16" s="2"/>
      <c r="I16" s="28">
        <v>168531.98</v>
      </c>
      <c r="J16" s="6">
        <v>0</v>
      </c>
      <c r="K16" s="6">
        <f t="shared" si="0"/>
        <v>-168531.98</v>
      </c>
      <c r="L16" s="26" t="s">
        <v>50</v>
      </c>
      <c r="M16" s="6">
        <v>0</v>
      </c>
      <c r="N16" s="29"/>
      <c r="O16" s="2"/>
      <c r="P16" s="29"/>
      <c r="Q16" s="29"/>
      <c r="R16" s="29"/>
      <c r="S16" s="29"/>
      <c r="T16" s="29"/>
      <c r="U16" s="29"/>
      <c r="V16" s="29"/>
      <c r="W16" s="29"/>
      <c r="X16" s="29"/>
      <c r="Y16" s="26" t="s">
        <v>50</v>
      </c>
      <c r="Z16" s="29"/>
    </row>
    <row r="17" spans="1:26" ht="31.2">
      <c r="A17" s="113">
        <v>5</v>
      </c>
      <c r="B17" s="39" t="s">
        <v>30</v>
      </c>
      <c r="C17" s="5" t="s">
        <v>53</v>
      </c>
      <c r="D17" s="27" t="s">
        <v>130</v>
      </c>
      <c r="E17" s="28">
        <v>1</v>
      </c>
      <c r="F17" s="16"/>
      <c r="G17" s="40">
        <v>2019</v>
      </c>
      <c r="H17" s="16"/>
      <c r="I17" s="65">
        <f>I18+I21+I26+I81+I93</f>
        <v>16240102.689999999</v>
      </c>
      <c r="J17" s="65">
        <f>J18+J21+J26+J39+J45</f>
        <v>229965.5</v>
      </c>
      <c r="K17" s="6">
        <f t="shared" si="0"/>
        <v>-16010137.189999999</v>
      </c>
      <c r="L17" s="18"/>
      <c r="M17" s="18"/>
      <c r="N17" s="114"/>
      <c r="O17" s="65">
        <f>O18+O21+O26+O39+O45</f>
        <v>229965.5</v>
      </c>
      <c r="P17" s="115"/>
      <c r="Q17" s="114"/>
      <c r="R17" s="115"/>
      <c r="S17" s="115"/>
      <c r="T17" s="115"/>
      <c r="U17" s="115"/>
      <c r="V17" s="115"/>
      <c r="W17" s="115"/>
      <c r="X17" s="115"/>
      <c r="Y17" s="116"/>
      <c r="Z17" s="115"/>
    </row>
    <row r="18" spans="1:26" ht="31.2">
      <c r="A18" s="117" t="s">
        <v>163</v>
      </c>
      <c r="B18" s="39" t="s">
        <v>30</v>
      </c>
      <c r="C18" s="66" t="s">
        <v>54</v>
      </c>
      <c r="D18" s="73"/>
      <c r="E18" s="30"/>
      <c r="F18" s="14"/>
      <c r="G18" s="40">
        <v>2019</v>
      </c>
      <c r="H18" s="14"/>
      <c r="I18" s="30">
        <f>I19+I20</f>
        <v>8549067.4000000004</v>
      </c>
      <c r="J18" s="30">
        <f>J19+J20</f>
        <v>0</v>
      </c>
      <c r="K18" s="6">
        <f t="shared" si="0"/>
        <v>-8549067.4000000004</v>
      </c>
      <c r="L18" s="26"/>
      <c r="M18" s="20"/>
      <c r="N18" s="8"/>
      <c r="O18" s="30">
        <v>0</v>
      </c>
      <c r="P18" s="8"/>
      <c r="Q18" s="8"/>
      <c r="R18" s="8"/>
      <c r="S18" s="8"/>
      <c r="T18" s="8"/>
      <c r="U18" s="8"/>
      <c r="V18" s="8"/>
      <c r="W18" s="8"/>
      <c r="X18" s="8"/>
      <c r="Y18" s="26"/>
      <c r="Z18" s="118"/>
    </row>
    <row r="19" spans="1:26" ht="409.6">
      <c r="A19" s="33" t="s">
        <v>164</v>
      </c>
      <c r="B19" s="4" t="s">
        <v>30</v>
      </c>
      <c r="C19" s="23" t="s">
        <v>55</v>
      </c>
      <c r="D19" s="27" t="s">
        <v>131</v>
      </c>
      <c r="E19" s="6" t="s">
        <v>132</v>
      </c>
      <c r="F19" s="53"/>
      <c r="G19" s="25">
        <v>2019</v>
      </c>
      <c r="H19" s="53"/>
      <c r="I19" s="28">
        <v>3373006.1</v>
      </c>
      <c r="J19" s="28">
        <v>0</v>
      </c>
      <c r="K19" s="6">
        <f t="shared" si="0"/>
        <v>-3373006.1</v>
      </c>
      <c r="L19" s="26" t="s">
        <v>158</v>
      </c>
      <c r="M19" s="1"/>
      <c r="N19" s="1"/>
      <c r="O19" s="28">
        <v>0</v>
      </c>
      <c r="P19" s="1"/>
      <c r="Q19" s="1"/>
      <c r="R19" s="1"/>
      <c r="S19" s="1"/>
      <c r="T19" s="1"/>
      <c r="U19" s="1"/>
      <c r="V19" s="1"/>
      <c r="W19" s="1"/>
      <c r="X19" s="1"/>
      <c r="Y19" s="26" t="s">
        <v>158</v>
      </c>
      <c r="Z19" s="2"/>
    </row>
    <row r="20" spans="1:26" ht="409.6" customHeight="1">
      <c r="A20" s="33" t="s">
        <v>165</v>
      </c>
      <c r="B20" s="4" t="s">
        <v>30</v>
      </c>
      <c r="C20" s="23" t="s">
        <v>56</v>
      </c>
      <c r="D20" s="27" t="s">
        <v>131</v>
      </c>
      <c r="E20" s="6" t="s">
        <v>133</v>
      </c>
      <c r="F20" s="53"/>
      <c r="G20" s="25">
        <v>2019</v>
      </c>
      <c r="H20" s="53"/>
      <c r="I20" s="28">
        <v>5176061.3</v>
      </c>
      <c r="J20" s="28">
        <v>0</v>
      </c>
      <c r="K20" s="6">
        <f t="shared" si="0"/>
        <v>-5176061.3</v>
      </c>
      <c r="L20" s="26" t="s">
        <v>158</v>
      </c>
      <c r="M20" s="19"/>
      <c r="N20" s="1"/>
      <c r="O20" s="28">
        <v>0</v>
      </c>
      <c r="P20" s="1"/>
      <c r="Q20" s="1"/>
      <c r="R20" s="1"/>
      <c r="S20" s="1"/>
      <c r="T20" s="1"/>
      <c r="U20" s="1"/>
      <c r="V20" s="1"/>
      <c r="W20" s="1"/>
      <c r="X20" s="1"/>
      <c r="Y20" s="26" t="s">
        <v>158</v>
      </c>
      <c r="Z20" s="2"/>
    </row>
    <row r="21" spans="1:26" ht="94.2" customHeight="1">
      <c r="A21" s="52" t="s">
        <v>166</v>
      </c>
      <c r="B21" s="49" t="s">
        <v>30</v>
      </c>
      <c r="C21" s="55" t="s">
        <v>57</v>
      </c>
      <c r="D21" s="56"/>
      <c r="E21" s="59"/>
      <c r="F21" s="58"/>
      <c r="G21" s="50">
        <v>2019</v>
      </c>
      <c r="H21" s="58"/>
      <c r="I21" s="57">
        <f>I22+I23+I24+I25</f>
        <v>5350879.3</v>
      </c>
      <c r="J21" s="57">
        <f>J22+J23+J24+J25</f>
        <v>229965.5</v>
      </c>
      <c r="K21" s="51">
        <f t="shared" si="0"/>
        <v>-5120913.8</v>
      </c>
      <c r="L21" s="93" t="s">
        <v>157</v>
      </c>
      <c r="M21" s="60"/>
      <c r="N21" s="60"/>
      <c r="O21" s="57">
        <f>O22+O23+O24+O25</f>
        <v>229965.5</v>
      </c>
      <c r="P21" s="60"/>
      <c r="Q21" s="60"/>
      <c r="R21" s="60"/>
      <c r="S21" s="60"/>
      <c r="T21" s="60"/>
      <c r="U21" s="60"/>
      <c r="V21" s="60"/>
      <c r="W21" s="60"/>
      <c r="X21" s="60"/>
      <c r="Y21" s="93" t="s">
        <v>157</v>
      </c>
      <c r="Z21" s="61"/>
    </row>
    <row r="22" spans="1:26" ht="93.6">
      <c r="A22" s="36" t="s">
        <v>167</v>
      </c>
      <c r="B22" s="4" t="s">
        <v>30</v>
      </c>
      <c r="C22" s="23" t="s">
        <v>58</v>
      </c>
      <c r="D22" s="27" t="s">
        <v>134</v>
      </c>
      <c r="E22" s="6" t="s">
        <v>135</v>
      </c>
      <c r="F22" s="1"/>
      <c r="G22" s="25">
        <v>2019</v>
      </c>
      <c r="H22" s="1"/>
      <c r="I22" s="28">
        <v>1400000</v>
      </c>
      <c r="J22" s="28">
        <v>0</v>
      </c>
      <c r="K22" s="6">
        <f t="shared" si="0"/>
        <v>-1400000</v>
      </c>
      <c r="L22" s="26" t="s">
        <v>159</v>
      </c>
      <c r="M22" s="21"/>
      <c r="N22" s="21"/>
      <c r="O22" s="28">
        <v>0</v>
      </c>
      <c r="P22" s="21"/>
      <c r="Q22" s="21"/>
      <c r="R22" s="21"/>
      <c r="S22" s="21"/>
      <c r="T22" s="21"/>
      <c r="U22" s="21"/>
      <c r="V22" s="21"/>
      <c r="W22" s="21"/>
      <c r="X22" s="21"/>
      <c r="Y22" s="26" t="s">
        <v>159</v>
      </c>
      <c r="Z22" s="29"/>
    </row>
    <row r="23" spans="1:26" ht="42.75" customHeight="1">
      <c r="A23" s="36" t="s">
        <v>168</v>
      </c>
      <c r="B23" s="4" t="s">
        <v>30</v>
      </c>
      <c r="C23" s="23" t="s">
        <v>59</v>
      </c>
      <c r="D23" s="27" t="s">
        <v>134</v>
      </c>
      <c r="E23" s="6" t="s">
        <v>136</v>
      </c>
      <c r="F23" s="1"/>
      <c r="G23" s="25">
        <v>2019</v>
      </c>
      <c r="H23" s="1"/>
      <c r="I23" s="28">
        <v>2234879.2999999998</v>
      </c>
      <c r="J23" s="28">
        <v>87141</v>
      </c>
      <c r="K23" s="6">
        <f t="shared" si="0"/>
        <v>-2147738.2999999998</v>
      </c>
      <c r="L23" s="26" t="s">
        <v>160</v>
      </c>
      <c r="M23" s="21"/>
      <c r="N23" s="21"/>
      <c r="O23" s="28">
        <v>87141</v>
      </c>
      <c r="P23" s="21"/>
      <c r="Q23" s="21"/>
      <c r="R23" s="21"/>
      <c r="S23" s="21"/>
      <c r="T23" s="21"/>
      <c r="U23" s="21"/>
      <c r="V23" s="21"/>
      <c r="W23" s="21"/>
      <c r="X23" s="21"/>
      <c r="Y23" s="26" t="s">
        <v>160</v>
      </c>
      <c r="Z23" s="29"/>
    </row>
    <row r="24" spans="1:26" ht="46.8">
      <c r="A24" s="33" t="s">
        <v>169</v>
      </c>
      <c r="B24" s="4" t="s">
        <v>30</v>
      </c>
      <c r="C24" s="23" t="s">
        <v>60</v>
      </c>
      <c r="D24" s="27" t="s">
        <v>134</v>
      </c>
      <c r="E24" s="6" t="s">
        <v>137</v>
      </c>
      <c r="F24" s="1"/>
      <c r="G24" s="25">
        <v>2019</v>
      </c>
      <c r="H24" s="1"/>
      <c r="I24" s="28">
        <v>1216000</v>
      </c>
      <c r="J24" s="28">
        <v>0</v>
      </c>
      <c r="K24" s="6">
        <f t="shared" si="0"/>
        <v>-1216000</v>
      </c>
      <c r="L24" s="26" t="s">
        <v>161</v>
      </c>
      <c r="M24" s="21"/>
      <c r="N24" s="21"/>
      <c r="O24" s="28">
        <v>0</v>
      </c>
      <c r="P24" s="21"/>
      <c r="Q24" s="21"/>
      <c r="R24" s="21"/>
      <c r="S24" s="21"/>
      <c r="T24" s="21"/>
      <c r="U24" s="21"/>
      <c r="V24" s="21"/>
      <c r="W24" s="21"/>
      <c r="X24" s="21"/>
      <c r="Y24" s="26" t="s">
        <v>161</v>
      </c>
      <c r="Z24" s="21"/>
    </row>
    <row r="25" spans="1:26" ht="46.8">
      <c r="A25" s="33" t="s">
        <v>170</v>
      </c>
      <c r="B25" s="4" t="s">
        <v>30</v>
      </c>
      <c r="C25" s="23" t="s">
        <v>61</v>
      </c>
      <c r="D25" s="27" t="s">
        <v>134</v>
      </c>
      <c r="E25" s="6" t="s">
        <v>138</v>
      </c>
      <c r="F25" s="1"/>
      <c r="G25" s="25">
        <v>2019</v>
      </c>
      <c r="H25" s="1"/>
      <c r="I25" s="28">
        <v>500000</v>
      </c>
      <c r="J25" s="28">
        <v>142824.5</v>
      </c>
      <c r="K25" s="6">
        <f t="shared" si="0"/>
        <v>-357175.5</v>
      </c>
      <c r="L25" s="26" t="s">
        <v>160</v>
      </c>
      <c r="M25" s="21"/>
      <c r="N25" s="21"/>
      <c r="O25" s="28">
        <v>142824.5</v>
      </c>
      <c r="P25" s="21"/>
      <c r="Q25" s="21"/>
      <c r="R25" s="21"/>
      <c r="S25" s="21"/>
      <c r="T25" s="21"/>
      <c r="U25" s="21"/>
      <c r="V25" s="21"/>
      <c r="W25" s="21"/>
      <c r="X25" s="21"/>
      <c r="Y25" s="26" t="s">
        <v>160</v>
      </c>
      <c r="Z25" s="21"/>
    </row>
    <row r="26" spans="1:26" ht="15" customHeight="1">
      <c r="A26" s="38" t="s">
        <v>171</v>
      </c>
      <c r="B26" s="39" t="s">
        <v>30</v>
      </c>
      <c r="C26" s="72" t="s">
        <v>62</v>
      </c>
      <c r="D26" s="73"/>
      <c r="E26" s="30">
        <f>E27+E53</f>
        <v>216</v>
      </c>
      <c r="F26" s="27"/>
      <c r="G26" s="40">
        <v>2019</v>
      </c>
      <c r="H26" s="27"/>
      <c r="I26" s="30">
        <f>I27+I53</f>
        <v>2057494.53</v>
      </c>
      <c r="J26" s="30">
        <v>0</v>
      </c>
      <c r="K26" s="6">
        <f t="shared" si="0"/>
        <v>-2057494.53</v>
      </c>
      <c r="L26" s="23"/>
      <c r="M26" s="86"/>
      <c r="N26" s="86"/>
      <c r="O26" s="30"/>
      <c r="P26" s="86"/>
      <c r="Q26" s="86"/>
      <c r="R26" s="86"/>
      <c r="S26" s="86"/>
      <c r="T26" s="86"/>
      <c r="U26" s="86"/>
      <c r="V26" s="86"/>
      <c r="W26" s="86"/>
      <c r="X26" s="86"/>
      <c r="Y26" s="126"/>
      <c r="Z26" s="86"/>
    </row>
    <row r="27" spans="1:26">
      <c r="A27" s="38"/>
      <c r="B27" s="39"/>
      <c r="C27" s="41" t="s">
        <v>63</v>
      </c>
      <c r="D27" s="67"/>
      <c r="E27" s="112">
        <f>SUM(E28:E52)</f>
        <v>89</v>
      </c>
      <c r="F27" s="27"/>
      <c r="G27" s="40">
        <v>2019</v>
      </c>
      <c r="H27" s="27"/>
      <c r="I27" s="63">
        <f>SUM(I28:I52)</f>
        <v>761671.19000000018</v>
      </c>
      <c r="J27" s="63">
        <v>0</v>
      </c>
      <c r="K27" s="6">
        <f t="shared" si="0"/>
        <v>-761671.19000000018</v>
      </c>
      <c r="L27" s="23"/>
      <c r="M27" s="86"/>
      <c r="N27" s="86"/>
      <c r="O27" s="63">
        <v>0</v>
      </c>
      <c r="P27" s="86"/>
      <c r="Q27" s="86"/>
      <c r="R27" s="86"/>
      <c r="S27" s="86"/>
      <c r="T27" s="86"/>
      <c r="U27" s="86"/>
      <c r="V27" s="86"/>
      <c r="W27" s="86"/>
      <c r="X27" s="86"/>
      <c r="Y27" s="126"/>
      <c r="Z27" s="86"/>
    </row>
    <row r="28" spans="1:26" s="7" customFormat="1" ht="62.4">
      <c r="A28" s="38" t="s">
        <v>172</v>
      </c>
      <c r="B28" s="39" t="s">
        <v>30</v>
      </c>
      <c r="C28" s="23" t="s">
        <v>64</v>
      </c>
      <c r="D28" s="27" t="s">
        <v>43</v>
      </c>
      <c r="E28" s="62">
        <v>1</v>
      </c>
      <c r="F28" s="27"/>
      <c r="G28" s="40">
        <v>2019</v>
      </c>
      <c r="H28" s="27"/>
      <c r="I28" s="28">
        <v>13392.86</v>
      </c>
      <c r="J28" s="28">
        <v>0</v>
      </c>
      <c r="K28" s="6">
        <f t="shared" si="0"/>
        <v>-13392.86</v>
      </c>
      <c r="L28" s="23" t="s">
        <v>162</v>
      </c>
      <c r="M28" s="86"/>
      <c r="N28" s="86"/>
      <c r="O28" s="28">
        <v>0</v>
      </c>
      <c r="P28" s="86"/>
      <c r="Q28" s="86"/>
      <c r="R28" s="86"/>
      <c r="S28" s="86"/>
      <c r="T28" s="86"/>
      <c r="U28" s="86"/>
      <c r="V28" s="86"/>
      <c r="W28" s="86"/>
      <c r="X28" s="86"/>
      <c r="Y28" s="126" t="str">
        <f t="shared" ref="Y28:Y81" si="1">L28</f>
        <v>Причиной неосовения по проекту ИБР является позднее вступление в силу Соглашение о займе</v>
      </c>
      <c r="Z28" s="86"/>
    </row>
    <row r="29" spans="1:26" s="7" customFormat="1" ht="62.4">
      <c r="A29" s="38" t="s">
        <v>173</v>
      </c>
      <c r="B29" s="39" t="s">
        <v>30</v>
      </c>
      <c r="C29" s="23" t="s">
        <v>65</v>
      </c>
      <c r="D29" s="27" t="s">
        <v>43</v>
      </c>
      <c r="E29" s="62">
        <v>1</v>
      </c>
      <c r="F29" s="27"/>
      <c r="G29" s="40">
        <v>2019</v>
      </c>
      <c r="H29" s="27"/>
      <c r="I29" s="28">
        <v>33928.57</v>
      </c>
      <c r="J29" s="28">
        <v>0</v>
      </c>
      <c r="K29" s="6">
        <f t="shared" si="0"/>
        <v>-33928.57</v>
      </c>
      <c r="L29" s="23" t="s">
        <v>162</v>
      </c>
      <c r="M29" s="86"/>
      <c r="N29" s="86"/>
      <c r="O29" s="28">
        <v>0</v>
      </c>
      <c r="P29" s="86"/>
      <c r="Q29" s="86"/>
      <c r="R29" s="86"/>
      <c r="S29" s="86"/>
      <c r="T29" s="86"/>
      <c r="U29" s="86"/>
      <c r="V29" s="86"/>
      <c r="W29" s="86"/>
      <c r="X29" s="86"/>
      <c r="Y29" s="126" t="str">
        <f t="shared" si="1"/>
        <v>Причиной неосовения по проекту ИБР является позднее вступление в силу Соглашение о займе</v>
      </c>
      <c r="Z29" s="86"/>
    </row>
    <row r="30" spans="1:26" s="7" customFormat="1" ht="62.4">
      <c r="A30" s="38" t="s">
        <v>174</v>
      </c>
      <c r="B30" s="39" t="s">
        <v>30</v>
      </c>
      <c r="C30" s="23" t="s">
        <v>66</v>
      </c>
      <c r="D30" s="27"/>
      <c r="E30" s="62"/>
      <c r="F30" s="27"/>
      <c r="G30" s="40">
        <v>2019</v>
      </c>
      <c r="H30" s="27"/>
      <c r="I30" s="28"/>
      <c r="J30" s="63">
        <v>0</v>
      </c>
      <c r="K30" s="6">
        <f t="shared" si="0"/>
        <v>0</v>
      </c>
      <c r="L30" s="23" t="s">
        <v>162</v>
      </c>
      <c r="M30" s="86"/>
      <c r="N30" s="86"/>
      <c r="O30" s="63">
        <v>0</v>
      </c>
      <c r="P30" s="86"/>
      <c r="Q30" s="86"/>
      <c r="R30" s="86"/>
      <c r="S30" s="86"/>
      <c r="T30" s="86"/>
      <c r="U30" s="86"/>
      <c r="V30" s="86"/>
      <c r="W30" s="86"/>
      <c r="X30" s="86"/>
      <c r="Y30" s="126" t="str">
        <f t="shared" si="1"/>
        <v>Причиной неосовения по проекту ИБР является позднее вступление в силу Соглашение о займе</v>
      </c>
      <c r="Z30" s="86"/>
    </row>
    <row r="31" spans="1:26" s="7" customFormat="1" ht="62.4">
      <c r="A31" s="38" t="s">
        <v>195</v>
      </c>
      <c r="B31" s="39" t="s">
        <v>30</v>
      </c>
      <c r="C31" s="23" t="s">
        <v>67</v>
      </c>
      <c r="D31" s="27" t="s">
        <v>43</v>
      </c>
      <c r="E31" s="62">
        <v>2</v>
      </c>
      <c r="F31" s="27"/>
      <c r="G31" s="40">
        <v>2019</v>
      </c>
      <c r="H31" s="27"/>
      <c r="I31" s="28">
        <v>3125</v>
      </c>
      <c r="J31" s="28">
        <v>0</v>
      </c>
      <c r="K31" s="6">
        <f t="shared" si="0"/>
        <v>-3125</v>
      </c>
      <c r="L31" s="23" t="s">
        <v>162</v>
      </c>
      <c r="M31" s="86"/>
      <c r="N31" s="86"/>
      <c r="O31" s="28">
        <v>0</v>
      </c>
      <c r="P31" s="86"/>
      <c r="Q31" s="86"/>
      <c r="R31" s="86"/>
      <c r="S31" s="86"/>
      <c r="T31" s="86"/>
      <c r="U31" s="86"/>
      <c r="V31" s="86"/>
      <c r="W31" s="86"/>
      <c r="X31" s="86"/>
      <c r="Y31" s="126" t="str">
        <f t="shared" si="1"/>
        <v>Причиной неосовения по проекту ИБР является позднее вступление в силу Соглашение о займе</v>
      </c>
      <c r="Z31" s="86"/>
    </row>
    <row r="32" spans="1:26" s="7" customFormat="1" ht="62.4">
      <c r="A32" s="38" t="s">
        <v>196</v>
      </c>
      <c r="B32" s="39" t="s">
        <v>30</v>
      </c>
      <c r="C32" s="23" t="s">
        <v>68</v>
      </c>
      <c r="D32" s="27" t="s">
        <v>43</v>
      </c>
      <c r="E32" s="62">
        <v>2</v>
      </c>
      <c r="F32" s="27"/>
      <c r="G32" s="40">
        <v>2019</v>
      </c>
      <c r="H32" s="27"/>
      <c r="I32" s="28">
        <v>360</v>
      </c>
      <c r="J32" s="28">
        <v>0</v>
      </c>
      <c r="K32" s="6">
        <f t="shared" si="0"/>
        <v>-360</v>
      </c>
      <c r="L32" s="23" t="s">
        <v>162</v>
      </c>
      <c r="M32" s="86"/>
      <c r="N32" s="86"/>
      <c r="O32" s="28">
        <v>0</v>
      </c>
      <c r="P32" s="86"/>
      <c r="Q32" s="86"/>
      <c r="R32" s="86"/>
      <c r="S32" s="86"/>
      <c r="T32" s="86"/>
      <c r="U32" s="86"/>
      <c r="V32" s="86"/>
      <c r="W32" s="86"/>
      <c r="X32" s="86"/>
      <c r="Y32" s="126" t="str">
        <f t="shared" si="1"/>
        <v>Причиной неосовения по проекту ИБР является позднее вступление в силу Соглашение о займе</v>
      </c>
      <c r="Z32" s="86"/>
    </row>
    <row r="33" spans="1:26" s="7" customFormat="1" ht="62.4">
      <c r="A33" s="38" t="s">
        <v>197</v>
      </c>
      <c r="B33" s="39" t="s">
        <v>30</v>
      </c>
      <c r="C33" s="23" t="s">
        <v>69</v>
      </c>
      <c r="D33" s="27" t="s">
        <v>43</v>
      </c>
      <c r="E33" s="62">
        <v>2</v>
      </c>
      <c r="F33" s="27"/>
      <c r="G33" s="40">
        <v>2019</v>
      </c>
      <c r="H33" s="27"/>
      <c r="I33" s="28">
        <v>4232.1400000000003</v>
      </c>
      <c r="J33" s="63">
        <v>0</v>
      </c>
      <c r="K33" s="6">
        <f t="shared" si="0"/>
        <v>-4232.1400000000003</v>
      </c>
      <c r="L33" s="23" t="s">
        <v>162</v>
      </c>
      <c r="M33" s="86"/>
      <c r="N33" s="86"/>
      <c r="O33" s="63">
        <v>0</v>
      </c>
      <c r="P33" s="86"/>
      <c r="Q33" s="86"/>
      <c r="R33" s="86"/>
      <c r="S33" s="86"/>
      <c r="T33" s="86"/>
      <c r="U33" s="86"/>
      <c r="V33" s="86"/>
      <c r="W33" s="86"/>
      <c r="X33" s="86"/>
      <c r="Y33" s="126" t="str">
        <f t="shared" si="1"/>
        <v>Причиной неосовения по проекту ИБР является позднее вступление в силу Соглашение о займе</v>
      </c>
      <c r="Z33" s="86"/>
    </row>
    <row r="34" spans="1:26" s="7" customFormat="1" ht="62.4">
      <c r="A34" s="38" t="s">
        <v>198</v>
      </c>
      <c r="B34" s="39" t="s">
        <v>30</v>
      </c>
      <c r="C34" s="23" t="s">
        <v>70</v>
      </c>
      <c r="D34" s="27" t="s">
        <v>43</v>
      </c>
      <c r="E34" s="62">
        <v>2</v>
      </c>
      <c r="F34" s="27"/>
      <c r="G34" s="40">
        <v>2019</v>
      </c>
      <c r="H34" s="27"/>
      <c r="I34" s="28">
        <v>61428.57</v>
      </c>
      <c r="J34" s="28">
        <v>0</v>
      </c>
      <c r="K34" s="6">
        <f t="shared" si="0"/>
        <v>-61428.57</v>
      </c>
      <c r="L34" s="23" t="s">
        <v>162</v>
      </c>
      <c r="M34" s="86"/>
      <c r="N34" s="86"/>
      <c r="O34" s="28">
        <v>0</v>
      </c>
      <c r="P34" s="86"/>
      <c r="Q34" s="86"/>
      <c r="R34" s="86"/>
      <c r="S34" s="86"/>
      <c r="T34" s="86"/>
      <c r="U34" s="86"/>
      <c r="V34" s="86"/>
      <c r="W34" s="86"/>
      <c r="X34" s="86"/>
      <c r="Y34" s="126" t="str">
        <f t="shared" si="1"/>
        <v>Причиной неосовения по проекту ИБР является позднее вступление в силу Соглашение о займе</v>
      </c>
      <c r="Z34" s="86"/>
    </row>
    <row r="35" spans="1:26" s="7" customFormat="1" ht="62.4">
      <c r="A35" s="38" t="s">
        <v>175</v>
      </c>
      <c r="B35" s="39" t="s">
        <v>30</v>
      </c>
      <c r="C35" s="23" t="s">
        <v>71</v>
      </c>
      <c r="D35" s="27" t="s">
        <v>43</v>
      </c>
      <c r="E35" s="62">
        <v>4</v>
      </c>
      <c r="F35" s="27"/>
      <c r="G35" s="40">
        <v>2019</v>
      </c>
      <c r="H35" s="27"/>
      <c r="I35" s="28">
        <v>107142.86</v>
      </c>
      <c r="J35" s="28">
        <v>0</v>
      </c>
      <c r="K35" s="6">
        <f t="shared" si="0"/>
        <v>-107142.86</v>
      </c>
      <c r="L35" s="23" t="s">
        <v>162</v>
      </c>
      <c r="M35" s="86"/>
      <c r="N35" s="86"/>
      <c r="O35" s="28">
        <v>0</v>
      </c>
      <c r="P35" s="86"/>
      <c r="Q35" s="86"/>
      <c r="R35" s="86"/>
      <c r="S35" s="86"/>
      <c r="T35" s="86"/>
      <c r="U35" s="86"/>
      <c r="V35" s="86"/>
      <c r="W35" s="86"/>
      <c r="X35" s="86"/>
      <c r="Y35" s="126" t="str">
        <f t="shared" si="1"/>
        <v>Причиной неосовения по проекту ИБР является позднее вступление в силу Соглашение о займе</v>
      </c>
      <c r="Z35" s="86"/>
    </row>
    <row r="36" spans="1:26" s="7" customFormat="1" ht="62.4">
      <c r="A36" s="38" t="s">
        <v>176</v>
      </c>
      <c r="B36" s="39" t="s">
        <v>30</v>
      </c>
      <c r="C36" s="23" t="s">
        <v>72</v>
      </c>
      <c r="D36" s="27" t="s">
        <v>43</v>
      </c>
      <c r="E36" s="62">
        <v>4</v>
      </c>
      <c r="F36" s="27"/>
      <c r="G36" s="40">
        <v>2019</v>
      </c>
      <c r="H36" s="27"/>
      <c r="I36" s="28">
        <v>56785.71</v>
      </c>
      <c r="J36" s="63">
        <v>0</v>
      </c>
      <c r="K36" s="6">
        <f t="shared" si="0"/>
        <v>-56785.71</v>
      </c>
      <c r="L36" s="23" t="s">
        <v>162</v>
      </c>
      <c r="M36" s="86"/>
      <c r="N36" s="86"/>
      <c r="O36" s="63">
        <v>0</v>
      </c>
      <c r="P36" s="86"/>
      <c r="Q36" s="86"/>
      <c r="R36" s="86"/>
      <c r="S36" s="86"/>
      <c r="T36" s="86"/>
      <c r="U36" s="86"/>
      <c r="V36" s="86"/>
      <c r="W36" s="86"/>
      <c r="X36" s="86"/>
      <c r="Y36" s="126" t="str">
        <f t="shared" si="1"/>
        <v>Причиной неосовения по проекту ИБР является позднее вступление в силу Соглашение о займе</v>
      </c>
      <c r="Z36" s="86"/>
    </row>
    <row r="37" spans="1:26" s="7" customFormat="1" ht="62.4">
      <c r="A37" s="38" t="s">
        <v>177</v>
      </c>
      <c r="B37" s="39" t="s">
        <v>30</v>
      </c>
      <c r="C37" s="23" t="s">
        <v>73</v>
      </c>
      <c r="D37" s="27" t="s">
        <v>43</v>
      </c>
      <c r="E37" s="62">
        <v>2</v>
      </c>
      <c r="F37" s="27"/>
      <c r="G37" s="40">
        <v>2019</v>
      </c>
      <c r="H37" s="27"/>
      <c r="I37" s="28">
        <v>17744.64</v>
      </c>
      <c r="J37" s="28">
        <v>0</v>
      </c>
      <c r="K37" s="6">
        <f t="shared" si="0"/>
        <v>-17744.64</v>
      </c>
      <c r="L37" s="23" t="s">
        <v>162</v>
      </c>
      <c r="M37" s="86"/>
      <c r="N37" s="86"/>
      <c r="O37" s="28">
        <v>0</v>
      </c>
      <c r="P37" s="86"/>
      <c r="Q37" s="86"/>
      <c r="R37" s="86"/>
      <c r="S37" s="86"/>
      <c r="T37" s="86"/>
      <c r="U37" s="86"/>
      <c r="V37" s="86"/>
      <c r="W37" s="86"/>
      <c r="X37" s="86"/>
      <c r="Y37" s="126" t="str">
        <f t="shared" si="1"/>
        <v>Причиной неосовения по проекту ИБР является позднее вступление в силу Соглашение о займе</v>
      </c>
      <c r="Z37" s="86"/>
    </row>
    <row r="38" spans="1:26" s="7" customFormat="1" ht="15" customHeight="1">
      <c r="A38" s="38" t="s">
        <v>178</v>
      </c>
      <c r="B38" s="39" t="s">
        <v>30</v>
      </c>
      <c r="C38" s="23" t="s">
        <v>74</v>
      </c>
      <c r="D38" s="27" t="s">
        <v>43</v>
      </c>
      <c r="E38" s="62">
        <v>2</v>
      </c>
      <c r="F38" s="27"/>
      <c r="G38" s="40">
        <v>2019</v>
      </c>
      <c r="H38" s="27"/>
      <c r="I38" s="28">
        <v>14400</v>
      </c>
      <c r="J38" s="28">
        <v>0</v>
      </c>
      <c r="K38" s="6">
        <f t="shared" si="0"/>
        <v>-14400</v>
      </c>
      <c r="L38" s="23" t="s">
        <v>162</v>
      </c>
      <c r="M38" s="86"/>
      <c r="N38" s="86"/>
      <c r="O38" s="28">
        <v>0</v>
      </c>
      <c r="P38" s="86"/>
      <c r="Q38" s="86"/>
      <c r="R38" s="86"/>
      <c r="S38" s="86"/>
      <c r="T38" s="86"/>
      <c r="U38" s="86"/>
      <c r="V38" s="86"/>
      <c r="W38" s="86"/>
      <c r="X38" s="86"/>
      <c r="Y38" s="126" t="str">
        <f t="shared" si="1"/>
        <v>Причиной неосовения по проекту ИБР является позднее вступление в силу Соглашение о займе</v>
      </c>
      <c r="Z38" s="86"/>
    </row>
    <row r="39" spans="1:26" s="7" customFormat="1" ht="62.4">
      <c r="A39" s="38" t="s">
        <v>179</v>
      </c>
      <c r="B39" s="39" t="s">
        <v>30</v>
      </c>
      <c r="C39" s="64" t="s">
        <v>75</v>
      </c>
      <c r="D39" s="27" t="s">
        <v>43</v>
      </c>
      <c r="E39" s="62">
        <v>2</v>
      </c>
      <c r="F39" s="27"/>
      <c r="G39" s="40">
        <v>2019</v>
      </c>
      <c r="H39" s="27"/>
      <c r="I39" s="28">
        <v>12500</v>
      </c>
      <c r="J39" s="63">
        <v>0</v>
      </c>
      <c r="K39" s="6">
        <f t="shared" si="0"/>
        <v>-12500</v>
      </c>
      <c r="L39" s="23" t="s">
        <v>162</v>
      </c>
      <c r="M39" s="86"/>
      <c r="N39" s="86"/>
      <c r="O39" s="63">
        <v>0</v>
      </c>
      <c r="P39" s="86"/>
      <c r="Q39" s="86"/>
      <c r="R39" s="86"/>
      <c r="S39" s="86"/>
      <c r="T39" s="86"/>
      <c r="U39" s="86"/>
      <c r="V39" s="86"/>
      <c r="W39" s="86"/>
      <c r="X39" s="86"/>
      <c r="Y39" s="126" t="str">
        <f t="shared" si="1"/>
        <v>Причиной неосовения по проекту ИБР является позднее вступление в силу Соглашение о займе</v>
      </c>
      <c r="Z39" s="86"/>
    </row>
    <row r="40" spans="1:26" s="7" customFormat="1" ht="62.4">
      <c r="A40" s="38" t="s">
        <v>180</v>
      </c>
      <c r="B40" s="39" t="s">
        <v>30</v>
      </c>
      <c r="C40" s="23" t="s">
        <v>76</v>
      </c>
      <c r="D40" s="27" t="s">
        <v>43</v>
      </c>
      <c r="E40" s="62">
        <v>2</v>
      </c>
      <c r="F40" s="27"/>
      <c r="G40" s="40">
        <v>2019</v>
      </c>
      <c r="H40" s="27"/>
      <c r="I40" s="28">
        <v>75000</v>
      </c>
      <c r="J40" s="28">
        <v>0</v>
      </c>
      <c r="K40" s="6">
        <f t="shared" si="0"/>
        <v>-75000</v>
      </c>
      <c r="L40" s="23" t="s">
        <v>162</v>
      </c>
      <c r="M40" s="86"/>
      <c r="N40" s="86"/>
      <c r="O40" s="28">
        <v>0</v>
      </c>
      <c r="P40" s="86"/>
      <c r="Q40" s="86"/>
      <c r="R40" s="86"/>
      <c r="S40" s="86"/>
      <c r="T40" s="86"/>
      <c r="U40" s="86"/>
      <c r="V40" s="86"/>
      <c r="W40" s="86"/>
      <c r="X40" s="86"/>
      <c r="Y40" s="126" t="str">
        <f t="shared" si="1"/>
        <v>Причиной неосовения по проекту ИБР является позднее вступление в силу Соглашение о займе</v>
      </c>
      <c r="Z40" s="86"/>
    </row>
    <row r="41" spans="1:26" s="7" customFormat="1" ht="62.4">
      <c r="A41" s="38" t="s">
        <v>181</v>
      </c>
      <c r="B41" s="39" t="s">
        <v>30</v>
      </c>
      <c r="C41" s="23" t="s">
        <v>77</v>
      </c>
      <c r="D41" s="27" t="s">
        <v>43</v>
      </c>
      <c r="E41" s="62">
        <v>4</v>
      </c>
      <c r="F41" s="27"/>
      <c r="G41" s="40">
        <v>2019</v>
      </c>
      <c r="H41" s="27"/>
      <c r="I41" s="28">
        <v>88678.57</v>
      </c>
      <c r="J41" s="28">
        <v>0</v>
      </c>
      <c r="K41" s="6">
        <f t="shared" si="0"/>
        <v>-88678.57</v>
      </c>
      <c r="L41" s="23" t="s">
        <v>162</v>
      </c>
      <c r="M41" s="86"/>
      <c r="N41" s="86"/>
      <c r="O41" s="28">
        <v>0</v>
      </c>
      <c r="P41" s="86"/>
      <c r="Q41" s="86"/>
      <c r="R41" s="86"/>
      <c r="S41" s="86"/>
      <c r="T41" s="86"/>
      <c r="U41" s="86"/>
      <c r="V41" s="86"/>
      <c r="W41" s="86"/>
      <c r="X41" s="86"/>
      <c r="Y41" s="126" t="str">
        <f t="shared" si="1"/>
        <v>Причиной неосовения по проекту ИБР является позднее вступление в силу Соглашение о займе</v>
      </c>
      <c r="Z41" s="86"/>
    </row>
    <row r="42" spans="1:26" s="7" customFormat="1" ht="62.4">
      <c r="A42" s="38" t="s">
        <v>182</v>
      </c>
      <c r="B42" s="39" t="s">
        <v>30</v>
      </c>
      <c r="C42" s="23" t="s">
        <v>78</v>
      </c>
      <c r="D42" s="27" t="s">
        <v>43</v>
      </c>
      <c r="E42" s="62">
        <v>4</v>
      </c>
      <c r="F42" s="27"/>
      <c r="G42" s="40">
        <v>2019</v>
      </c>
      <c r="H42" s="27"/>
      <c r="I42" s="28">
        <v>35357.14</v>
      </c>
      <c r="J42" s="63">
        <v>0</v>
      </c>
      <c r="K42" s="6">
        <f t="shared" si="0"/>
        <v>-35357.14</v>
      </c>
      <c r="L42" s="23" t="s">
        <v>162</v>
      </c>
      <c r="M42" s="86"/>
      <c r="N42" s="86"/>
      <c r="O42" s="63">
        <v>0</v>
      </c>
      <c r="P42" s="86"/>
      <c r="Q42" s="86"/>
      <c r="R42" s="86"/>
      <c r="S42" s="86"/>
      <c r="T42" s="86"/>
      <c r="U42" s="86"/>
      <c r="V42" s="86"/>
      <c r="W42" s="86"/>
      <c r="X42" s="86"/>
      <c r="Y42" s="126" t="str">
        <f t="shared" si="1"/>
        <v>Причиной неосовения по проекту ИБР является позднее вступление в силу Соглашение о займе</v>
      </c>
      <c r="Z42" s="86"/>
    </row>
    <row r="43" spans="1:26" s="7" customFormat="1" ht="62.4">
      <c r="A43" s="38" t="s">
        <v>183</v>
      </c>
      <c r="B43" s="39" t="s">
        <v>30</v>
      </c>
      <c r="C43" s="23" t="s">
        <v>79</v>
      </c>
      <c r="D43" s="27" t="s">
        <v>43</v>
      </c>
      <c r="E43" s="62">
        <v>3</v>
      </c>
      <c r="F43" s="27"/>
      <c r="G43" s="40">
        <v>2019</v>
      </c>
      <c r="H43" s="27"/>
      <c r="I43" s="28">
        <v>40178.57</v>
      </c>
      <c r="J43" s="28">
        <v>0</v>
      </c>
      <c r="K43" s="6">
        <f t="shared" si="0"/>
        <v>-40178.57</v>
      </c>
      <c r="L43" s="23" t="s">
        <v>162</v>
      </c>
      <c r="M43" s="86"/>
      <c r="N43" s="86"/>
      <c r="O43" s="28">
        <v>0</v>
      </c>
      <c r="P43" s="86"/>
      <c r="Q43" s="86"/>
      <c r="R43" s="86"/>
      <c r="S43" s="86"/>
      <c r="T43" s="86"/>
      <c r="U43" s="86"/>
      <c r="V43" s="86"/>
      <c r="W43" s="86"/>
      <c r="X43" s="86"/>
      <c r="Y43" s="126" t="str">
        <f t="shared" si="1"/>
        <v>Причиной неосовения по проекту ИБР является позднее вступление в силу Соглашение о займе</v>
      </c>
      <c r="Z43" s="86"/>
    </row>
    <row r="44" spans="1:26" s="7" customFormat="1" ht="62.4">
      <c r="A44" s="38" t="s">
        <v>184</v>
      </c>
      <c r="B44" s="39" t="s">
        <v>30</v>
      </c>
      <c r="C44" s="23" t="s">
        <v>80</v>
      </c>
      <c r="D44" s="27" t="s">
        <v>43</v>
      </c>
      <c r="E44" s="62">
        <v>4</v>
      </c>
      <c r="F44" s="27"/>
      <c r="G44" s="40">
        <v>2019</v>
      </c>
      <c r="H44" s="27"/>
      <c r="I44" s="28">
        <v>118382.14</v>
      </c>
      <c r="J44" s="28">
        <v>0</v>
      </c>
      <c r="K44" s="6">
        <f t="shared" si="0"/>
        <v>-118382.14</v>
      </c>
      <c r="L44" s="23" t="s">
        <v>162</v>
      </c>
      <c r="M44" s="86"/>
      <c r="N44" s="86"/>
      <c r="O44" s="28">
        <v>0</v>
      </c>
      <c r="P44" s="86"/>
      <c r="Q44" s="86"/>
      <c r="R44" s="86"/>
      <c r="S44" s="86"/>
      <c r="T44" s="86"/>
      <c r="U44" s="86"/>
      <c r="V44" s="86"/>
      <c r="W44" s="86"/>
      <c r="X44" s="86"/>
      <c r="Y44" s="126" t="str">
        <f t="shared" si="1"/>
        <v>Причиной неосовения по проекту ИБР является позднее вступление в силу Соглашение о займе</v>
      </c>
      <c r="Z44" s="86"/>
    </row>
    <row r="45" spans="1:26" s="7" customFormat="1" ht="62.4">
      <c r="A45" s="38" t="s">
        <v>185</v>
      </c>
      <c r="B45" s="39" t="s">
        <v>30</v>
      </c>
      <c r="C45" s="23" t="s">
        <v>81</v>
      </c>
      <c r="D45" s="27" t="s">
        <v>43</v>
      </c>
      <c r="E45" s="62">
        <v>2</v>
      </c>
      <c r="F45" s="27"/>
      <c r="G45" s="40">
        <v>2019</v>
      </c>
      <c r="H45" s="27"/>
      <c r="I45" s="30">
        <v>4931.04</v>
      </c>
      <c r="J45" s="63">
        <v>0</v>
      </c>
      <c r="K45" s="6">
        <f t="shared" si="0"/>
        <v>-4931.04</v>
      </c>
      <c r="L45" s="23" t="s">
        <v>162</v>
      </c>
      <c r="M45" s="86"/>
      <c r="N45" s="86"/>
      <c r="O45" s="63">
        <v>0</v>
      </c>
      <c r="P45" s="86"/>
      <c r="Q45" s="86"/>
      <c r="R45" s="86"/>
      <c r="S45" s="86"/>
      <c r="T45" s="86"/>
      <c r="U45" s="86"/>
      <c r="V45" s="86"/>
      <c r="W45" s="86"/>
      <c r="X45" s="86"/>
      <c r="Y45" s="126" t="str">
        <f t="shared" si="1"/>
        <v>Причиной неосовения по проекту ИБР является позднее вступление в силу Соглашение о займе</v>
      </c>
      <c r="Z45" s="86"/>
    </row>
    <row r="46" spans="1:26" s="7" customFormat="1" ht="62.4">
      <c r="A46" s="38" t="s">
        <v>186</v>
      </c>
      <c r="B46" s="39" t="s">
        <v>30</v>
      </c>
      <c r="C46" s="23" t="s">
        <v>82</v>
      </c>
      <c r="D46" s="27" t="s">
        <v>43</v>
      </c>
      <c r="E46" s="62">
        <v>2</v>
      </c>
      <c r="F46" s="27"/>
      <c r="G46" s="40">
        <v>2019</v>
      </c>
      <c r="H46" s="27"/>
      <c r="I46" s="28">
        <v>11325.54</v>
      </c>
      <c r="J46" s="28">
        <v>0</v>
      </c>
      <c r="K46" s="6">
        <f t="shared" si="0"/>
        <v>-11325.54</v>
      </c>
      <c r="L46" s="23" t="s">
        <v>162</v>
      </c>
      <c r="M46" s="86"/>
      <c r="N46" s="86"/>
      <c r="O46" s="28">
        <v>0</v>
      </c>
      <c r="P46" s="86"/>
      <c r="Q46" s="86"/>
      <c r="R46" s="86"/>
      <c r="S46" s="86"/>
      <c r="T46" s="86"/>
      <c r="U46" s="86"/>
      <c r="V46" s="86"/>
      <c r="W46" s="86"/>
      <c r="X46" s="86"/>
      <c r="Y46" s="126" t="str">
        <f t="shared" si="1"/>
        <v>Причиной неосовения по проекту ИБР является позднее вступление в силу Соглашение о займе</v>
      </c>
      <c r="Z46" s="86"/>
    </row>
    <row r="47" spans="1:26" s="7" customFormat="1" ht="62.4">
      <c r="A47" s="38" t="s">
        <v>187</v>
      </c>
      <c r="B47" s="39" t="s">
        <v>30</v>
      </c>
      <c r="C47" s="23" t="s">
        <v>83</v>
      </c>
      <c r="D47" s="27" t="s">
        <v>43</v>
      </c>
      <c r="E47" s="62">
        <v>4</v>
      </c>
      <c r="F47" s="27"/>
      <c r="G47" s="40">
        <v>2019</v>
      </c>
      <c r="H47" s="27"/>
      <c r="I47" s="28">
        <v>15214.29</v>
      </c>
      <c r="J47" s="28">
        <v>0</v>
      </c>
      <c r="K47" s="6">
        <f t="shared" si="0"/>
        <v>-15214.29</v>
      </c>
      <c r="L47" s="23" t="s">
        <v>162</v>
      </c>
      <c r="M47" s="86"/>
      <c r="N47" s="86"/>
      <c r="O47" s="28">
        <v>0</v>
      </c>
      <c r="P47" s="86"/>
      <c r="Q47" s="86"/>
      <c r="R47" s="86"/>
      <c r="S47" s="86"/>
      <c r="T47" s="86"/>
      <c r="U47" s="86"/>
      <c r="V47" s="86"/>
      <c r="W47" s="86"/>
      <c r="X47" s="86"/>
      <c r="Y47" s="126" t="str">
        <f t="shared" si="1"/>
        <v>Причиной неосовения по проекту ИБР является позднее вступление в силу Соглашение о займе</v>
      </c>
      <c r="Z47" s="86"/>
    </row>
    <row r="48" spans="1:26" s="7" customFormat="1" ht="62.4">
      <c r="A48" s="38" t="s">
        <v>188</v>
      </c>
      <c r="B48" s="39" t="s">
        <v>30</v>
      </c>
      <c r="C48" s="23" t="s">
        <v>84</v>
      </c>
      <c r="D48" s="27" t="s">
        <v>43</v>
      </c>
      <c r="E48" s="62">
        <v>26</v>
      </c>
      <c r="F48" s="27"/>
      <c r="G48" s="40">
        <v>2019</v>
      </c>
      <c r="H48" s="27"/>
      <c r="I48" s="28">
        <v>8705.36</v>
      </c>
      <c r="J48" s="63">
        <v>0</v>
      </c>
      <c r="K48" s="6">
        <f t="shared" si="0"/>
        <v>-8705.36</v>
      </c>
      <c r="L48" s="23" t="s">
        <v>162</v>
      </c>
      <c r="M48" s="86"/>
      <c r="N48" s="86"/>
      <c r="O48" s="63">
        <v>0</v>
      </c>
      <c r="P48" s="86"/>
      <c r="Q48" s="86"/>
      <c r="R48" s="86"/>
      <c r="S48" s="86"/>
      <c r="T48" s="86"/>
      <c r="U48" s="86"/>
      <c r="V48" s="86"/>
      <c r="W48" s="86"/>
      <c r="X48" s="86"/>
      <c r="Y48" s="126" t="str">
        <f t="shared" si="1"/>
        <v>Причиной неосовения по проекту ИБР является позднее вступление в силу Соглашение о займе</v>
      </c>
      <c r="Z48" s="86"/>
    </row>
    <row r="49" spans="1:26" s="7" customFormat="1" ht="62.4">
      <c r="A49" s="38" t="s">
        <v>189</v>
      </c>
      <c r="B49" s="39" t="s">
        <v>30</v>
      </c>
      <c r="C49" s="23" t="s">
        <v>85</v>
      </c>
      <c r="D49" s="27" t="s">
        <v>43</v>
      </c>
      <c r="E49" s="62">
        <v>4</v>
      </c>
      <c r="F49" s="27"/>
      <c r="G49" s="40">
        <v>2019</v>
      </c>
      <c r="H49" s="27"/>
      <c r="I49" s="28">
        <v>6663.9</v>
      </c>
      <c r="J49" s="28">
        <v>0</v>
      </c>
      <c r="K49" s="6">
        <f t="shared" si="0"/>
        <v>-6663.9</v>
      </c>
      <c r="L49" s="23" t="s">
        <v>162</v>
      </c>
      <c r="M49" s="86"/>
      <c r="N49" s="86"/>
      <c r="O49" s="28">
        <v>0</v>
      </c>
      <c r="P49" s="86"/>
      <c r="Q49" s="86"/>
      <c r="R49" s="86"/>
      <c r="S49" s="86"/>
      <c r="T49" s="86"/>
      <c r="U49" s="86"/>
      <c r="V49" s="86"/>
      <c r="W49" s="86"/>
      <c r="X49" s="86"/>
      <c r="Y49" s="126" t="str">
        <f t="shared" si="1"/>
        <v>Причиной неосовения по проекту ИБР является позднее вступление в силу Соглашение о займе</v>
      </c>
      <c r="Z49" s="86"/>
    </row>
    <row r="50" spans="1:26" s="7" customFormat="1" ht="62.4">
      <c r="A50" s="38" t="s">
        <v>190</v>
      </c>
      <c r="B50" s="39" t="s">
        <v>30</v>
      </c>
      <c r="C50" s="23" t="s">
        <v>86</v>
      </c>
      <c r="D50" s="27" t="s">
        <v>43</v>
      </c>
      <c r="E50" s="62">
        <v>4</v>
      </c>
      <c r="F50" s="27"/>
      <c r="G50" s="40">
        <v>2019</v>
      </c>
      <c r="H50" s="27"/>
      <c r="I50" s="28">
        <v>28794.29</v>
      </c>
      <c r="J50" s="28">
        <v>0</v>
      </c>
      <c r="K50" s="6">
        <f t="shared" si="0"/>
        <v>-28794.29</v>
      </c>
      <c r="L50" s="23" t="s">
        <v>162</v>
      </c>
      <c r="M50" s="86"/>
      <c r="N50" s="86"/>
      <c r="O50" s="28">
        <v>0</v>
      </c>
      <c r="P50" s="86"/>
      <c r="Q50" s="86"/>
      <c r="R50" s="86"/>
      <c r="S50" s="86"/>
      <c r="T50" s="86"/>
      <c r="U50" s="86"/>
      <c r="V50" s="86"/>
      <c r="W50" s="86"/>
      <c r="X50" s="86"/>
      <c r="Y50" s="126" t="str">
        <f t="shared" si="1"/>
        <v>Причиной неосовения по проекту ИБР является позднее вступление в силу Соглашение о займе</v>
      </c>
      <c r="Z50" s="86"/>
    </row>
    <row r="51" spans="1:26" s="7" customFormat="1" ht="62.4">
      <c r="A51" s="38" t="s">
        <v>191</v>
      </c>
      <c r="B51" s="39" t="s">
        <v>30</v>
      </c>
      <c r="C51" s="5" t="s">
        <v>87</v>
      </c>
      <c r="D51" s="27" t="s">
        <v>43</v>
      </c>
      <c r="E51" s="62">
        <v>4</v>
      </c>
      <c r="F51" s="27"/>
      <c r="G51" s="40">
        <v>2019</v>
      </c>
      <c r="H51" s="27"/>
      <c r="I51" s="65">
        <v>2400</v>
      </c>
      <c r="J51" s="63">
        <v>0</v>
      </c>
      <c r="K51" s="6">
        <f t="shared" si="0"/>
        <v>-2400</v>
      </c>
      <c r="L51" s="23" t="s">
        <v>162</v>
      </c>
      <c r="M51" s="86"/>
      <c r="N51" s="86"/>
      <c r="O51" s="63">
        <v>0</v>
      </c>
      <c r="P51" s="86"/>
      <c r="Q51" s="86"/>
      <c r="R51" s="86"/>
      <c r="S51" s="86"/>
      <c r="T51" s="86"/>
      <c r="U51" s="86"/>
      <c r="V51" s="86"/>
      <c r="W51" s="86"/>
      <c r="X51" s="86"/>
      <c r="Y51" s="126" t="str">
        <f t="shared" si="1"/>
        <v>Причиной неосовения по проекту ИБР является позднее вступление в силу Соглашение о займе</v>
      </c>
      <c r="Z51" s="86"/>
    </row>
    <row r="52" spans="1:26" s="7" customFormat="1" ht="62.4">
      <c r="A52" s="38" t="s">
        <v>192</v>
      </c>
      <c r="B52" s="39" t="s">
        <v>30</v>
      </c>
      <c r="C52" s="23" t="s">
        <v>88</v>
      </c>
      <c r="D52" s="27" t="s">
        <v>43</v>
      </c>
      <c r="E52" s="62">
        <v>2</v>
      </c>
      <c r="F52" s="27"/>
      <c r="G52" s="40">
        <v>2019</v>
      </c>
      <c r="H52" s="27"/>
      <c r="I52" s="28">
        <v>1000</v>
      </c>
      <c r="J52" s="28">
        <v>0</v>
      </c>
      <c r="K52" s="6">
        <f t="shared" si="0"/>
        <v>-1000</v>
      </c>
      <c r="L52" s="23" t="s">
        <v>162</v>
      </c>
      <c r="M52" s="86"/>
      <c r="N52" s="86"/>
      <c r="O52" s="28">
        <v>0</v>
      </c>
      <c r="P52" s="86"/>
      <c r="Q52" s="86"/>
      <c r="R52" s="86"/>
      <c r="S52" s="86"/>
      <c r="T52" s="86"/>
      <c r="U52" s="86"/>
      <c r="V52" s="86"/>
      <c r="W52" s="86"/>
      <c r="X52" s="86"/>
      <c r="Y52" s="126" t="str">
        <f t="shared" si="1"/>
        <v>Причиной неосовения по проекту ИБР является позднее вступление в силу Соглашение о займе</v>
      </c>
      <c r="Z52" s="86"/>
    </row>
    <row r="53" spans="1:26">
      <c r="A53" s="38"/>
      <c r="B53" s="39"/>
      <c r="C53" s="41" t="s">
        <v>89</v>
      </c>
      <c r="D53" s="67"/>
      <c r="E53" s="112">
        <f>SUM(E54:E80)</f>
        <v>127</v>
      </c>
      <c r="F53" s="27"/>
      <c r="G53" s="40">
        <v>2019</v>
      </c>
      <c r="H53" s="27"/>
      <c r="I53" s="63">
        <f>SUM(I54:I80)</f>
        <v>1295823.3399999999</v>
      </c>
      <c r="J53" s="28">
        <v>0</v>
      </c>
      <c r="K53" s="6">
        <f t="shared" si="0"/>
        <v>-1295823.3399999999</v>
      </c>
      <c r="L53" s="23"/>
      <c r="M53" s="86"/>
      <c r="N53" s="86"/>
      <c r="O53" s="28">
        <v>0</v>
      </c>
      <c r="P53" s="86"/>
      <c r="Q53" s="86"/>
      <c r="R53" s="86"/>
      <c r="S53" s="86"/>
      <c r="T53" s="86"/>
      <c r="U53" s="86"/>
      <c r="V53" s="86"/>
      <c r="W53" s="86"/>
      <c r="X53" s="86"/>
      <c r="Y53" s="126"/>
      <c r="Z53" s="86"/>
    </row>
    <row r="54" spans="1:26" ht="62.4">
      <c r="A54" s="37" t="s">
        <v>193</v>
      </c>
      <c r="B54" s="4" t="s">
        <v>30</v>
      </c>
      <c r="C54" s="23" t="s">
        <v>64</v>
      </c>
      <c r="D54" s="27" t="s">
        <v>43</v>
      </c>
      <c r="E54" s="62">
        <v>1</v>
      </c>
      <c r="F54" s="98"/>
      <c r="G54" s="25">
        <v>2019</v>
      </c>
      <c r="H54" s="98"/>
      <c r="I54" s="28">
        <v>13392.86</v>
      </c>
      <c r="J54" s="28">
        <v>0</v>
      </c>
      <c r="K54" s="6">
        <f t="shared" si="0"/>
        <v>-13392.86</v>
      </c>
      <c r="L54" s="23" t="s">
        <v>162</v>
      </c>
      <c r="M54" s="88"/>
      <c r="N54" s="88"/>
      <c r="O54" s="28">
        <v>0</v>
      </c>
      <c r="P54" s="88"/>
      <c r="Q54" s="88"/>
      <c r="R54" s="88"/>
      <c r="S54" s="88"/>
      <c r="T54" s="88"/>
      <c r="U54" s="88"/>
      <c r="V54" s="88"/>
      <c r="W54" s="88"/>
      <c r="X54" s="88"/>
      <c r="Y54" s="126" t="str">
        <f t="shared" si="1"/>
        <v>Причиной неосовения по проекту ИБР является позднее вступление в силу Соглашение о займе</v>
      </c>
      <c r="Z54" s="88"/>
    </row>
    <row r="55" spans="1:26" ht="62.4">
      <c r="A55" s="37" t="s">
        <v>194</v>
      </c>
      <c r="B55" s="4" t="s">
        <v>30</v>
      </c>
      <c r="C55" s="23" t="s">
        <v>65</v>
      </c>
      <c r="D55" s="27" t="s">
        <v>43</v>
      </c>
      <c r="E55" s="62">
        <v>2</v>
      </c>
      <c r="F55" s="98"/>
      <c r="G55" s="25">
        <v>2019</v>
      </c>
      <c r="H55" s="98"/>
      <c r="I55" s="28">
        <v>67857.14</v>
      </c>
      <c r="J55" s="28">
        <v>0</v>
      </c>
      <c r="K55" s="6">
        <f t="shared" si="0"/>
        <v>-67857.14</v>
      </c>
      <c r="L55" s="23" t="s">
        <v>162</v>
      </c>
      <c r="M55" s="88"/>
      <c r="N55" s="88"/>
      <c r="O55" s="28">
        <v>0</v>
      </c>
      <c r="P55" s="88"/>
      <c r="Q55" s="88"/>
      <c r="R55" s="88"/>
      <c r="S55" s="88"/>
      <c r="T55" s="88"/>
      <c r="U55" s="88"/>
      <c r="V55" s="88"/>
      <c r="W55" s="88"/>
      <c r="X55" s="88"/>
      <c r="Y55" s="126" t="str">
        <f t="shared" si="1"/>
        <v>Причиной неосовения по проекту ИБР является позднее вступление в силу Соглашение о займе</v>
      </c>
      <c r="Z55" s="88"/>
    </row>
    <row r="56" spans="1:26" ht="62.4">
      <c r="A56" s="37" t="s">
        <v>199</v>
      </c>
      <c r="B56" s="4" t="s">
        <v>30</v>
      </c>
      <c r="C56" s="23" t="s">
        <v>66</v>
      </c>
      <c r="D56" s="27"/>
      <c r="E56" s="62"/>
      <c r="F56" s="98"/>
      <c r="G56" s="25">
        <v>2019</v>
      </c>
      <c r="H56" s="98"/>
      <c r="I56" s="28"/>
      <c r="J56" s="28">
        <v>0</v>
      </c>
      <c r="K56" s="6">
        <f t="shared" si="0"/>
        <v>0</v>
      </c>
      <c r="L56" s="23" t="s">
        <v>162</v>
      </c>
      <c r="M56" s="88"/>
      <c r="N56" s="88"/>
      <c r="O56" s="28">
        <v>0</v>
      </c>
      <c r="P56" s="88"/>
      <c r="Q56" s="88"/>
      <c r="R56" s="88"/>
      <c r="S56" s="88"/>
      <c r="T56" s="88"/>
      <c r="U56" s="88"/>
      <c r="V56" s="88"/>
      <c r="W56" s="88"/>
      <c r="X56" s="88"/>
      <c r="Y56" s="126" t="str">
        <f t="shared" si="1"/>
        <v>Причиной неосовения по проекту ИБР является позднее вступление в силу Соглашение о займе</v>
      </c>
      <c r="Z56" s="88"/>
    </row>
    <row r="57" spans="1:26" ht="62.4">
      <c r="A57" s="37" t="s">
        <v>200</v>
      </c>
      <c r="B57" s="4" t="s">
        <v>30</v>
      </c>
      <c r="C57" s="23" t="s">
        <v>67</v>
      </c>
      <c r="D57" s="27" t="s">
        <v>43</v>
      </c>
      <c r="E57" s="62">
        <v>4</v>
      </c>
      <c r="F57" s="98"/>
      <c r="G57" s="25">
        <v>2019</v>
      </c>
      <c r="H57" s="98"/>
      <c r="I57" s="28">
        <v>6250</v>
      </c>
      <c r="J57" s="28">
        <v>0</v>
      </c>
      <c r="K57" s="6">
        <f t="shared" si="0"/>
        <v>-6250</v>
      </c>
      <c r="L57" s="23" t="s">
        <v>162</v>
      </c>
      <c r="M57" s="88"/>
      <c r="N57" s="88"/>
      <c r="O57" s="28">
        <v>0</v>
      </c>
      <c r="P57" s="88"/>
      <c r="Q57" s="88"/>
      <c r="R57" s="88"/>
      <c r="S57" s="88"/>
      <c r="T57" s="88"/>
      <c r="U57" s="88"/>
      <c r="V57" s="88"/>
      <c r="W57" s="88"/>
      <c r="X57" s="88"/>
      <c r="Y57" s="126" t="str">
        <f t="shared" si="1"/>
        <v>Причиной неосовения по проекту ИБР является позднее вступление в силу Соглашение о займе</v>
      </c>
      <c r="Z57" s="88"/>
    </row>
    <row r="58" spans="1:26" ht="62.4">
      <c r="A58" s="37" t="s">
        <v>201</v>
      </c>
      <c r="B58" s="4" t="s">
        <v>30</v>
      </c>
      <c r="C58" s="23" t="s">
        <v>68</v>
      </c>
      <c r="D58" s="27" t="s">
        <v>43</v>
      </c>
      <c r="E58" s="62">
        <v>3</v>
      </c>
      <c r="F58" s="98"/>
      <c r="G58" s="25">
        <v>2019</v>
      </c>
      <c r="H58" s="98"/>
      <c r="I58" s="28">
        <v>540</v>
      </c>
      <c r="J58" s="28">
        <v>0</v>
      </c>
      <c r="K58" s="6">
        <f t="shared" si="0"/>
        <v>-540</v>
      </c>
      <c r="L58" s="23" t="s">
        <v>162</v>
      </c>
      <c r="M58" s="88"/>
      <c r="N58" s="88"/>
      <c r="O58" s="28">
        <v>0</v>
      </c>
      <c r="P58" s="88"/>
      <c r="Q58" s="88"/>
      <c r="R58" s="88"/>
      <c r="S58" s="88"/>
      <c r="T58" s="88"/>
      <c r="U58" s="88"/>
      <c r="V58" s="88"/>
      <c r="W58" s="88"/>
      <c r="X58" s="88"/>
      <c r="Y58" s="126" t="str">
        <f t="shared" si="1"/>
        <v>Причиной неосовения по проекту ИБР является позднее вступление в силу Соглашение о займе</v>
      </c>
      <c r="Z58" s="88"/>
    </row>
    <row r="59" spans="1:26" ht="62.4">
      <c r="A59" s="37" t="s">
        <v>202</v>
      </c>
      <c r="B59" s="4" t="s">
        <v>30</v>
      </c>
      <c r="C59" s="23" t="s">
        <v>69</v>
      </c>
      <c r="D59" s="27" t="s">
        <v>43</v>
      </c>
      <c r="E59" s="62">
        <v>3</v>
      </c>
      <c r="F59" s="98"/>
      <c r="G59" s="25">
        <v>2019</v>
      </c>
      <c r="H59" s="98"/>
      <c r="I59" s="28">
        <v>6348.21</v>
      </c>
      <c r="J59" s="28">
        <v>0</v>
      </c>
      <c r="K59" s="6">
        <f t="shared" si="0"/>
        <v>-6348.21</v>
      </c>
      <c r="L59" s="23" t="s">
        <v>162</v>
      </c>
      <c r="M59" s="88"/>
      <c r="N59" s="88"/>
      <c r="O59" s="28">
        <v>0</v>
      </c>
      <c r="P59" s="88"/>
      <c r="Q59" s="88"/>
      <c r="R59" s="88"/>
      <c r="S59" s="88"/>
      <c r="T59" s="88"/>
      <c r="U59" s="88"/>
      <c r="V59" s="88"/>
      <c r="W59" s="88"/>
      <c r="X59" s="88"/>
      <c r="Y59" s="126" t="str">
        <f t="shared" si="1"/>
        <v>Причиной неосовения по проекту ИБР является позднее вступление в силу Соглашение о займе</v>
      </c>
      <c r="Z59" s="88"/>
    </row>
    <row r="60" spans="1:26" ht="62.4">
      <c r="A60" s="37" t="s">
        <v>203</v>
      </c>
      <c r="B60" s="4" t="s">
        <v>30</v>
      </c>
      <c r="C60" s="23" t="s">
        <v>90</v>
      </c>
      <c r="D60" s="27" t="s">
        <v>43</v>
      </c>
      <c r="E60" s="62">
        <v>2</v>
      </c>
      <c r="F60" s="98"/>
      <c r="G60" s="25">
        <v>2019</v>
      </c>
      <c r="H60" s="98"/>
      <c r="I60" s="28">
        <v>61428.57</v>
      </c>
      <c r="J60" s="28">
        <v>0</v>
      </c>
      <c r="K60" s="6">
        <f t="shared" si="0"/>
        <v>-61428.57</v>
      </c>
      <c r="L60" s="23" t="s">
        <v>162</v>
      </c>
      <c r="M60" s="88"/>
      <c r="N60" s="88"/>
      <c r="O60" s="28">
        <v>0</v>
      </c>
      <c r="P60" s="88"/>
      <c r="Q60" s="88"/>
      <c r="R60" s="88"/>
      <c r="S60" s="88"/>
      <c r="T60" s="88"/>
      <c r="U60" s="88"/>
      <c r="V60" s="88"/>
      <c r="W60" s="88"/>
      <c r="X60" s="88"/>
      <c r="Y60" s="126" t="str">
        <f t="shared" si="1"/>
        <v>Причиной неосовения по проекту ИБР является позднее вступление в силу Соглашение о займе</v>
      </c>
      <c r="Z60" s="88"/>
    </row>
    <row r="61" spans="1:26" ht="62.4">
      <c r="A61" s="37" t="s">
        <v>204</v>
      </c>
      <c r="B61" s="4" t="s">
        <v>30</v>
      </c>
      <c r="C61" s="23" t="s">
        <v>71</v>
      </c>
      <c r="D61" s="27" t="s">
        <v>43</v>
      </c>
      <c r="E61" s="62">
        <v>8</v>
      </c>
      <c r="F61" s="98"/>
      <c r="G61" s="25">
        <v>2019</v>
      </c>
      <c r="H61" s="98"/>
      <c r="I61" s="28">
        <v>214285.71</v>
      </c>
      <c r="J61" s="28">
        <v>0</v>
      </c>
      <c r="K61" s="6">
        <f t="shared" si="0"/>
        <v>-214285.71</v>
      </c>
      <c r="L61" s="23" t="s">
        <v>162</v>
      </c>
      <c r="M61" s="88"/>
      <c r="N61" s="88"/>
      <c r="O61" s="28">
        <v>0</v>
      </c>
      <c r="P61" s="88"/>
      <c r="Q61" s="88"/>
      <c r="R61" s="88"/>
      <c r="S61" s="88"/>
      <c r="T61" s="88"/>
      <c r="U61" s="88"/>
      <c r="V61" s="88"/>
      <c r="W61" s="88"/>
      <c r="X61" s="88"/>
      <c r="Y61" s="126" t="str">
        <f t="shared" si="1"/>
        <v>Причиной неосовения по проекту ИБР является позднее вступление в силу Соглашение о займе</v>
      </c>
      <c r="Z61" s="88"/>
    </row>
    <row r="62" spans="1:26" ht="62.4">
      <c r="A62" s="37" t="s">
        <v>205</v>
      </c>
      <c r="B62" s="4" t="s">
        <v>30</v>
      </c>
      <c r="C62" s="23" t="s">
        <v>72</v>
      </c>
      <c r="D62" s="27" t="s">
        <v>43</v>
      </c>
      <c r="E62" s="62">
        <v>6</v>
      </c>
      <c r="F62" s="98"/>
      <c r="G62" s="25">
        <v>2019</v>
      </c>
      <c r="H62" s="98"/>
      <c r="I62" s="28">
        <v>85178.57</v>
      </c>
      <c r="J62" s="28">
        <v>0</v>
      </c>
      <c r="K62" s="6">
        <f t="shared" si="0"/>
        <v>-85178.57</v>
      </c>
      <c r="L62" s="23" t="s">
        <v>162</v>
      </c>
      <c r="M62" s="88"/>
      <c r="N62" s="88"/>
      <c r="O62" s="28">
        <v>0</v>
      </c>
      <c r="P62" s="88"/>
      <c r="Q62" s="88"/>
      <c r="R62" s="88"/>
      <c r="S62" s="88"/>
      <c r="T62" s="88"/>
      <c r="U62" s="88"/>
      <c r="V62" s="88"/>
      <c r="W62" s="88"/>
      <c r="X62" s="88"/>
      <c r="Y62" s="126" t="str">
        <f t="shared" si="1"/>
        <v>Причиной неосовения по проекту ИБР является позднее вступление в силу Соглашение о займе</v>
      </c>
      <c r="Z62" s="88"/>
    </row>
    <row r="63" spans="1:26" ht="62.4">
      <c r="A63" s="37" t="s">
        <v>206</v>
      </c>
      <c r="B63" s="4" t="s">
        <v>30</v>
      </c>
      <c r="C63" s="23" t="s">
        <v>73</v>
      </c>
      <c r="D63" s="27" t="s">
        <v>43</v>
      </c>
      <c r="E63" s="62">
        <v>4</v>
      </c>
      <c r="F63" s="98"/>
      <c r="G63" s="25">
        <v>2019</v>
      </c>
      <c r="H63" s="98"/>
      <c r="I63" s="28">
        <v>35489.29</v>
      </c>
      <c r="J63" s="28">
        <v>0</v>
      </c>
      <c r="K63" s="6">
        <f t="shared" si="0"/>
        <v>-35489.29</v>
      </c>
      <c r="L63" s="23" t="s">
        <v>162</v>
      </c>
      <c r="M63" s="88"/>
      <c r="N63" s="88"/>
      <c r="O63" s="28">
        <v>0</v>
      </c>
      <c r="P63" s="88"/>
      <c r="Q63" s="88"/>
      <c r="R63" s="88"/>
      <c r="S63" s="88"/>
      <c r="T63" s="88"/>
      <c r="U63" s="88"/>
      <c r="V63" s="88"/>
      <c r="W63" s="88"/>
      <c r="X63" s="88"/>
      <c r="Y63" s="126" t="str">
        <f t="shared" si="1"/>
        <v>Причиной неосовения по проекту ИБР является позднее вступление в силу Соглашение о займе</v>
      </c>
      <c r="Z63" s="88"/>
    </row>
    <row r="64" spans="1:26" ht="62.4">
      <c r="A64" s="37" t="s">
        <v>207</v>
      </c>
      <c r="B64" s="4" t="s">
        <v>30</v>
      </c>
      <c r="C64" s="23" t="s">
        <v>74</v>
      </c>
      <c r="D64" s="27" t="s">
        <v>43</v>
      </c>
      <c r="E64" s="62">
        <v>6</v>
      </c>
      <c r="F64" s="98"/>
      <c r="G64" s="25">
        <v>2019</v>
      </c>
      <c r="H64" s="98"/>
      <c r="I64" s="28">
        <v>43200</v>
      </c>
      <c r="J64" s="28">
        <v>0</v>
      </c>
      <c r="K64" s="6">
        <f t="shared" si="0"/>
        <v>-43200</v>
      </c>
      <c r="L64" s="23" t="s">
        <v>162</v>
      </c>
      <c r="M64" s="88"/>
      <c r="N64" s="88"/>
      <c r="O64" s="28">
        <v>0</v>
      </c>
      <c r="P64" s="88"/>
      <c r="Q64" s="88"/>
      <c r="R64" s="88"/>
      <c r="S64" s="88"/>
      <c r="T64" s="88"/>
      <c r="U64" s="88"/>
      <c r="V64" s="88"/>
      <c r="W64" s="88"/>
      <c r="X64" s="88"/>
      <c r="Y64" s="126" t="str">
        <f t="shared" si="1"/>
        <v>Причиной неосовения по проекту ИБР является позднее вступление в силу Соглашение о займе</v>
      </c>
      <c r="Z64" s="88"/>
    </row>
    <row r="65" spans="1:26" ht="62.4">
      <c r="A65" s="37" t="s">
        <v>208</v>
      </c>
      <c r="B65" s="4" t="s">
        <v>30</v>
      </c>
      <c r="C65" s="66" t="s">
        <v>75</v>
      </c>
      <c r="D65" s="27" t="s">
        <v>43</v>
      </c>
      <c r="E65" s="62">
        <v>4</v>
      </c>
      <c r="F65" s="98"/>
      <c r="G65" s="25">
        <v>2019</v>
      </c>
      <c r="H65" s="98"/>
      <c r="I65" s="28">
        <v>25000</v>
      </c>
      <c r="J65" s="28">
        <v>0</v>
      </c>
      <c r="K65" s="6">
        <f t="shared" si="0"/>
        <v>-25000</v>
      </c>
      <c r="L65" s="23" t="s">
        <v>162</v>
      </c>
      <c r="M65" s="88"/>
      <c r="N65" s="88"/>
      <c r="O65" s="28">
        <v>0</v>
      </c>
      <c r="P65" s="88"/>
      <c r="Q65" s="88"/>
      <c r="R65" s="88"/>
      <c r="S65" s="88"/>
      <c r="T65" s="88"/>
      <c r="U65" s="88"/>
      <c r="V65" s="88"/>
      <c r="W65" s="88"/>
      <c r="X65" s="88"/>
      <c r="Y65" s="126" t="str">
        <f t="shared" si="1"/>
        <v>Причиной неосовения по проекту ИБР является позднее вступление в силу Соглашение о займе</v>
      </c>
      <c r="Z65" s="88"/>
    </row>
    <row r="66" spans="1:26" ht="62.4">
      <c r="A66" s="37" t="s">
        <v>209</v>
      </c>
      <c r="B66" s="4" t="s">
        <v>30</v>
      </c>
      <c r="C66" s="23" t="s">
        <v>76</v>
      </c>
      <c r="D66" s="27" t="s">
        <v>43</v>
      </c>
      <c r="E66" s="62">
        <v>1</v>
      </c>
      <c r="F66" s="98"/>
      <c r="G66" s="25">
        <v>2019</v>
      </c>
      <c r="H66" s="98"/>
      <c r="I66" s="28">
        <v>37500</v>
      </c>
      <c r="J66" s="28">
        <v>0</v>
      </c>
      <c r="K66" s="6">
        <f t="shared" si="0"/>
        <v>-37500</v>
      </c>
      <c r="L66" s="23" t="s">
        <v>162</v>
      </c>
      <c r="M66" s="88"/>
      <c r="N66" s="88"/>
      <c r="O66" s="28">
        <v>0</v>
      </c>
      <c r="P66" s="88"/>
      <c r="Q66" s="88"/>
      <c r="R66" s="88"/>
      <c r="S66" s="88"/>
      <c r="T66" s="88"/>
      <c r="U66" s="88"/>
      <c r="V66" s="88"/>
      <c r="W66" s="88"/>
      <c r="X66" s="88"/>
      <c r="Y66" s="126" t="str">
        <f t="shared" si="1"/>
        <v>Причиной неосовения по проекту ИБР является позднее вступление в силу Соглашение о займе</v>
      </c>
      <c r="Z66" s="88"/>
    </row>
    <row r="67" spans="1:26" ht="62.4">
      <c r="A67" s="37" t="s">
        <v>210</v>
      </c>
      <c r="B67" s="4" t="s">
        <v>30</v>
      </c>
      <c r="C67" s="23" t="s">
        <v>77</v>
      </c>
      <c r="D67" s="27" t="s">
        <v>43</v>
      </c>
      <c r="E67" s="62">
        <v>8</v>
      </c>
      <c r="F67" s="98"/>
      <c r="G67" s="25">
        <v>2019</v>
      </c>
      <c r="H67" s="98"/>
      <c r="I67" s="28">
        <v>177357.14</v>
      </c>
      <c r="J67" s="28">
        <v>0</v>
      </c>
      <c r="K67" s="6">
        <f t="shared" si="0"/>
        <v>-177357.14</v>
      </c>
      <c r="L67" s="23" t="s">
        <v>162</v>
      </c>
      <c r="M67" s="88"/>
      <c r="N67" s="88"/>
      <c r="O67" s="28">
        <v>0</v>
      </c>
      <c r="P67" s="88"/>
      <c r="Q67" s="88"/>
      <c r="R67" s="88"/>
      <c r="S67" s="88"/>
      <c r="T67" s="88"/>
      <c r="U67" s="88"/>
      <c r="V67" s="88"/>
      <c r="W67" s="88"/>
      <c r="X67" s="88"/>
      <c r="Y67" s="126" t="str">
        <f t="shared" si="1"/>
        <v>Причиной неосовения по проекту ИБР является позднее вступление в силу Соглашение о займе</v>
      </c>
      <c r="Z67" s="88"/>
    </row>
    <row r="68" spans="1:26" ht="62.4">
      <c r="A68" s="37" t="s">
        <v>211</v>
      </c>
      <c r="B68" s="4" t="s">
        <v>30</v>
      </c>
      <c r="C68" s="23" t="s">
        <v>78</v>
      </c>
      <c r="D68" s="27" t="s">
        <v>43</v>
      </c>
      <c r="E68" s="62">
        <v>8</v>
      </c>
      <c r="F68" s="98"/>
      <c r="G68" s="25">
        <v>2019</v>
      </c>
      <c r="H68" s="98"/>
      <c r="I68" s="28">
        <v>70714.289999999994</v>
      </c>
      <c r="J68" s="28">
        <v>0</v>
      </c>
      <c r="K68" s="6">
        <f t="shared" si="0"/>
        <v>-70714.289999999994</v>
      </c>
      <c r="L68" s="23" t="s">
        <v>162</v>
      </c>
      <c r="M68" s="88"/>
      <c r="N68" s="88"/>
      <c r="O68" s="28">
        <v>0</v>
      </c>
      <c r="P68" s="88"/>
      <c r="Q68" s="88"/>
      <c r="R68" s="88"/>
      <c r="S68" s="88"/>
      <c r="T68" s="88"/>
      <c r="U68" s="88"/>
      <c r="V68" s="88"/>
      <c r="W68" s="88"/>
      <c r="X68" s="88"/>
      <c r="Y68" s="126" t="str">
        <f t="shared" si="1"/>
        <v>Причиной неосовения по проекту ИБР является позднее вступление в силу Соглашение о займе</v>
      </c>
      <c r="Z68" s="88"/>
    </row>
    <row r="69" spans="1:26" ht="62.4">
      <c r="A69" s="37" t="s">
        <v>212</v>
      </c>
      <c r="B69" s="4" t="s">
        <v>30</v>
      </c>
      <c r="C69" s="23" t="s">
        <v>79</v>
      </c>
      <c r="D69" s="27" t="s">
        <v>43</v>
      </c>
      <c r="E69" s="62">
        <v>8</v>
      </c>
      <c r="F69" s="98"/>
      <c r="G69" s="25">
        <v>2019</v>
      </c>
      <c r="H69" s="98"/>
      <c r="I69" s="63">
        <v>106194.69</v>
      </c>
      <c r="J69" s="28">
        <v>0</v>
      </c>
      <c r="K69" s="6">
        <f t="shared" si="0"/>
        <v>-106194.69</v>
      </c>
      <c r="L69" s="23" t="s">
        <v>162</v>
      </c>
      <c r="M69" s="88"/>
      <c r="N69" s="88"/>
      <c r="O69" s="28">
        <v>0</v>
      </c>
      <c r="P69" s="88"/>
      <c r="Q69" s="88"/>
      <c r="R69" s="88"/>
      <c r="S69" s="88"/>
      <c r="T69" s="88"/>
      <c r="U69" s="88"/>
      <c r="V69" s="88"/>
      <c r="W69" s="88"/>
      <c r="X69" s="88"/>
      <c r="Y69" s="126" t="str">
        <f t="shared" si="1"/>
        <v>Причиной неосовения по проекту ИБР является позднее вступление в силу Соглашение о займе</v>
      </c>
      <c r="Z69" s="88"/>
    </row>
    <row r="70" spans="1:26" ht="62.4">
      <c r="A70" s="37" t="s">
        <v>213</v>
      </c>
      <c r="B70" s="4" t="s">
        <v>30</v>
      </c>
      <c r="C70" s="23" t="s">
        <v>91</v>
      </c>
      <c r="D70" s="27" t="s">
        <v>43</v>
      </c>
      <c r="E70" s="62">
        <v>1</v>
      </c>
      <c r="F70" s="98"/>
      <c r="G70" s="25">
        <v>2019</v>
      </c>
      <c r="H70" s="98"/>
      <c r="I70" s="63">
        <v>5491.07</v>
      </c>
      <c r="J70" s="28">
        <v>0</v>
      </c>
      <c r="K70" s="6">
        <f t="shared" si="0"/>
        <v>-5491.07</v>
      </c>
      <c r="L70" s="23" t="s">
        <v>162</v>
      </c>
      <c r="M70" s="88"/>
      <c r="N70" s="88"/>
      <c r="O70" s="28">
        <v>0</v>
      </c>
      <c r="P70" s="88"/>
      <c r="Q70" s="88"/>
      <c r="R70" s="88"/>
      <c r="S70" s="88"/>
      <c r="T70" s="88"/>
      <c r="U70" s="88"/>
      <c r="V70" s="88"/>
      <c r="W70" s="88"/>
      <c r="X70" s="88"/>
      <c r="Y70" s="126" t="str">
        <f t="shared" si="1"/>
        <v>Причиной неосовения по проекту ИБР является позднее вступление в силу Соглашение о займе</v>
      </c>
      <c r="Z70" s="88"/>
    </row>
    <row r="71" spans="1:26" ht="62.4">
      <c r="A71" s="37" t="s">
        <v>214</v>
      </c>
      <c r="B71" s="4" t="s">
        <v>30</v>
      </c>
      <c r="C71" s="23" t="s">
        <v>80</v>
      </c>
      <c r="D71" s="27" t="s">
        <v>43</v>
      </c>
      <c r="E71" s="62">
        <v>8</v>
      </c>
      <c r="F71" s="98"/>
      <c r="G71" s="25">
        <v>2019</v>
      </c>
      <c r="H71" s="98"/>
      <c r="I71" s="28">
        <v>236764.29</v>
      </c>
      <c r="J71" s="28">
        <v>0</v>
      </c>
      <c r="K71" s="6">
        <f t="shared" si="0"/>
        <v>-236764.29</v>
      </c>
      <c r="L71" s="23" t="s">
        <v>162</v>
      </c>
      <c r="M71" s="88"/>
      <c r="N71" s="88"/>
      <c r="O71" s="28">
        <v>0</v>
      </c>
      <c r="P71" s="88"/>
      <c r="Q71" s="88"/>
      <c r="R71" s="88"/>
      <c r="S71" s="88"/>
      <c r="T71" s="88"/>
      <c r="U71" s="88"/>
      <c r="V71" s="88"/>
      <c r="W71" s="88"/>
      <c r="X71" s="88"/>
      <c r="Y71" s="126" t="str">
        <f t="shared" si="1"/>
        <v>Причиной неосовения по проекту ИБР является позднее вступление в силу Соглашение о займе</v>
      </c>
      <c r="Z71" s="88"/>
    </row>
    <row r="72" spans="1:26" ht="62.4">
      <c r="A72" s="37" t="s">
        <v>215</v>
      </c>
      <c r="B72" s="4" t="s">
        <v>30</v>
      </c>
      <c r="C72" s="23" t="s">
        <v>92</v>
      </c>
      <c r="D72" s="27" t="s">
        <v>43</v>
      </c>
      <c r="E72" s="62">
        <v>4</v>
      </c>
      <c r="F72" s="98"/>
      <c r="G72" s="25">
        <v>2019</v>
      </c>
      <c r="H72" s="98"/>
      <c r="I72" s="28">
        <v>9862.07</v>
      </c>
      <c r="J72" s="28">
        <v>0</v>
      </c>
      <c r="K72" s="6">
        <f t="shared" si="0"/>
        <v>-9862.07</v>
      </c>
      <c r="L72" s="23" t="s">
        <v>162</v>
      </c>
      <c r="M72" s="88"/>
      <c r="N72" s="88"/>
      <c r="O72" s="28">
        <v>0</v>
      </c>
      <c r="P72" s="88"/>
      <c r="Q72" s="88"/>
      <c r="R72" s="88"/>
      <c r="S72" s="88"/>
      <c r="T72" s="88"/>
      <c r="U72" s="88"/>
      <c r="V72" s="88"/>
      <c r="W72" s="88"/>
      <c r="X72" s="88"/>
      <c r="Y72" s="126" t="str">
        <f t="shared" si="1"/>
        <v>Причиной неосовения по проекту ИБР является позднее вступление в силу Соглашение о займе</v>
      </c>
      <c r="Z72" s="88"/>
    </row>
    <row r="73" spans="1:26" ht="62.4">
      <c r="A73" s="37" t="s">
        <v>216</v>
      </c>
      <c r="B73" s="4" t="s">
        <v>30</v>
      </c>
      <c r="C73" s="23" t="s">
        <v>93</v>
      </c>
      <c r="D73" s="27" t="s">
        <v>43</v>
      </c>
      <c r="E73" s="62">
        <v>2</v>
      </c>
      <c r="F73" s="98"/>
      <c r="G73" s="25">
        <v>2019</v>
      </c>
      <c r="H73" s="98"/>
      <c r="I73" s="28">
        <v>11325.54</v>
      </c>
      <c r="J73" s="28">
        <v>0</v>
      </c>
      <c r="K73" s="6">
        <f t="shared" si="0"/>
        <v>-11325.54</v>
      </c>
      <c r="L73" s="23" t="s">
        <v>162</v>
      </c>
      <c r="M73" s="88"/>
      <c r="N73" s="88"/>
      <c r="O73" s="28">
        <v>0</v>
      </c>
      <c r="P73" s="88"/>
      <c r="Q73" s="88"/>
      <c r="R73" s="88"/>
      <c r="S73" s="88"/>
      <c r="T73" s="88"/>
      <c r="U73" s="88"/>
      <c r="V73" s="88"/>
      <c r="W73" s="88"/>
      <c r="X73" s="88"/>
      <c r="Y73" s="126" t="str">
        <f t="shared" si="1"/>
        <v>Причиной неосовения по проекту ИБР является позднее вступление в силу Соглашение о займе</v>
      </c>
      <c r="Z73" s="88"/>
    </row>
    <row r="74" spans="1:26" ht="62.4">
      <c r="A74" s="37" t="s">
        <v>217</v>
      </c>
      <c r="B74" s="4" t="s">
        <v>30</v>
      </c>
      <c r="C74" s="23" t="s">
        <v>83</v>
      </c>
      <c r="D74" s="27" t="s">
        <v>43</v>
      </c>
      <c r="E74" s="62">
        <v>8</v>
      </c>
      <c r="F74" s="98"/>
      <c r="G74" s="25">
        <v>2019</v>
      </c>
      <c r="H74" s="98"/>
      <c r="I74" s="28">
        <v>30428.57</v>
      </c>
      <c r="J74" s="28">
        <v>0</v>
      </c>
      <c r="K74" s="6">
        <f t="shared" si="0"/>
        <v>-30428.57</v>
      </c>
      <c r="L74" s="23" t="s">
        <v>162</v>
      </c>
      <c r="M74" s="88"/>
      <c r="N74" s="88"/>
      <c r="O74" s="28">
        <v>0</v>
      </c>
      <c r="P74" s="88"/>
      <c r="Q74" s="88"/>
      <c r="R74" s="88"/>
      <c r="S74" s="88"/>
      <c r="T74" s="88"/>
      <c r="U74" s="88"/>
      <c r="V74" s="88"/>
      <c r="W74" s="88"/>
      <c r="X74" s="88"/>
      <c r="Y74" s="126" t="str">
        <f t="shared" si="1"/>
        <v>Причиной неосовения по проекту ИБР является позднее вступление в силу Соглашение о займе</v>
      </c>
      <c r="Z74" s="88"/>
    </row>
    <row r="75" spans="1:26" ht="62.4">
      <c r="A75" s="37" t="s">
        <v>218</v>
      </c>
      <c r="B75" s="4" t="s">
        <v>30</v>
      </c>
      <c r="C75" s="23" t="s">
        <v>94</v>
      </c>
      <c r="D75" s="27" t="s">
        <v>43</v>
      </c>
      <c r="E75" s="62">
        <v>16</v>
      </c>
      <c r="F75" s="98"/>
      <c r="G75" s="25">
        <v>2019</v>
      </c>
      <c r="H75" s="98"/>
      <c r="I75" s="28">
        <v>5357.14</v>
      </c>
      <c r="J75" s="28">
        <v>0</v>
      </c>
      <c r="K75" s="6">
        <f t="shared" si="0"/>
        <v>-5357.14</v>
      </c>
      <c r="L75" s="23" t="s">
        <v>162</v>
      </c>
      <c r="M75" s="88"/>
      <c r="N75" s="88"/>
      <c r="O75" s="28">
        <v>0</v>
      </c>
      <c r="P75" s="88"/>
      <c r="Q75" s="88"/>
      <c r="R75" s="88"/>
      <c r="S75" s="88"/>
      <c r="T75" s="88"/>
      <c r="U75" s="88"/>
      <c r="V75" s="88"/>
      <c r="W75" s="88"/>
      <c r="X75" s="88"/>
      <c r="Y75" s="126" t="str">
        <f t="shared" si="1"/>
        <v>Причиной неосовения по проекту ИБР является позднее вступление в силу Соглашение о займе</v>
      </c>
      <c r="Z75" s="88"/>
    </row>
    <row r="76" spans="1:26" ht="62.4">
      <c r="A76" s="37" t="s">
        <v>219</v>
      </c>
      <c r="B76" s="4" t="s">
        <v>30</v>
      </c>
      <c r="C76" s="23" t="s">
        <v>85</v>
      </c>
      <c r="D76" s="27" t="s">
        <v>43</v>
      </c>
      <c r="E76" s="62">
        <v>4</v>
      </c>
      <c r="F76" s="98"/>
      <c r="G76" s="25">
        <v>2019</v>
      </c>
      <c r="H76" s="98"/>
      <c r="I76" s="28">
        <v>6663.9</v>
      </c>
      <c r="J76" s="28">
        <v>0</v>
      </c>
      <c r="K76" s="6">
        <f t="shared" si="0"/>
        <v>-6663.9</v>
      </c>
      <c r="L76" s="23" t="s">
        <v>162</v>
      </c>
      <c r="M76" s="88"/>
      <c r="N76" s="88"/>
      <c r="O76" s="28">
        <v>0</v>
      </c>
      <c r="P76" s="88"/>
      <c r="Q76" s="88"/>
      <c r="R76" s="88"/>
      <c r="S76" s="88"/>
      <c r="T76" s="88"/>
      <c r="U76" s="88"/>
      <c r="V76" s="88"/>
      <c r="W76" s="88"/>
      <c r="X76" s="88"/>
      <c r="Y76" s="126" t="str">
        <f t="shared" si="1"/>
        <v>Причиной неосовения по проекту ИБР является позднее вступление в силу Соглашение о займе</v>
      </c>
      <c r="Z76" s="88"/>
    </row>
    <row r="77" spans="1:26" ht="62.4">
      <c r="A77" s="37" t="s">
        <v>220</v>
      </c>
      <c r="B77" s="4" t="s">
        <v>30</v>
      </c>
      <c r="C77" s="23" t="s">
        <v>86</v>
      </c>
      <c r="D77" s="27" t="s">
        <v>43</v>
      </c>
      <c r="E77" s="62">
        <v>4</v>
      </c>
      <c r="F77" s="98"/>
      <c r="G77" s="25">
        <v>2019</v>
      </c>
      <c r="H77" s="98"/>
      <c r="I77" s="28">
        <v>28794.29</v>
      </c>
      <c r="J77" s="28">
        <v>0</v>
      </c>
      <c r="K77" s="6">
        <f t="shared" si="0"/>
        <v>-28794.29</v>
      </c>
      <c r="L77" s="23" t="s">
        <v>162</v>
      </c>
      <c r="M77" s="88"/>
      <c r="N77" s="88"/>
      <c r="O77" s="28">
        <v>0</v>
      </c>
      <c r="P77" s="88"/>
      <c r="Q77" s="88"/>
      <c r="R77" s="88"/>
      <c r="S77" s="88"/>
      <c r="T77" s="88"/>
      <c r="U77" s="88"/>
      <c r="V77" s="88"/>
      <c r="W77" s="88"/>
      <c r="X77" s="88"/>
      <c r="Y77" s="126" t="str">
        <f t="shared" si="1"/>
        <v>Причиной неосовения по проекту ИБР является позднее вступление в силу Соглашение о займе</v>
      </c>
      <c r="Z77" s="88"/>
    </row>
    <row r="78" spans="1:26" ht="62.4">
      <c r="A78" s="37" t="s">
        <v>221</v>
      </c>
      <c r="B78" s="4" t="s">
        <v>30</v>
      </c>
      <c r="C78" s="5" t="s">
        <v>87</v>
      </c>
      <c r="D78" s="27" t="s">
        <v>43</v>
      </c>
      <c r="E78" s="62">
        <v>4</v>
      </c>
      <c r="F78" s="98"/>
      <c r="G78" s="25">
        <v>2019</v>
      </c>
      <c r="H78" s="98"/>
      <c r="I78" s="28">
        <v>2400</v>
      </c>
      <c r="J78" s="28">
        <v>0</v>
      </c>
      <c r="K78" s="6">
        <f t="shared" ref="K78:K141" si="2">J78-I78</f>
        <v>-2400</v>
      </c>
      <c r="L78" s="23" t="s">
        <v>162</v>
      </c>
      <c r="M78" s="88"/>
      <c r="N78" s="88"/>
      <c r="O78" s="28">
        <v>0</v>
      </c>
      <c r="P78" s="88"/>
      <c r="Q78" s="88"/>
      <c r="R78" s="88"/>
      <c r="S78" s="88"/>
      <c r="T78" s="88"/>
      <c r="U78" s="88"/>
      <c r="V78" s="88"/>
      <c r="W78" s="88"/>
      <c r="X78" s="88"/>
      <c r="Y78" s="126" t="str">
        <f t="shared" si="1"/>
        <v>Причиной неосовения по проекту ИБР является позднее вступление в силу Соглашение о займе</v>
      </c>
      <c r="Z78" s="88"/>
    </row>
    <row r="79" spans="1:26" ht="62.4">
      <c r="A79" s="37" t="s">
        <v>222</v>
      </c>
      <c r="B79" s="4" t="s">
        <v>30</v>
      </c>
      <c r="C79" s="23" t="s">
        <v>88</v>
      </c>
      <c r="D79" s="27" t="s">
        <v>43</v>
      </c>
      <c r="E79" s="62">
        <v>4</v>
      </c>
      <c r="F79" s="98"/>
      <c r="G79" s="25">
        <v>2019</v>
      </c>
      <c r="H79" s="98"/>
      <c r="I79" s="63">
        <v>2000</v>
      </c>
      <c r="J79" s="28">
        <v>0</v>
      </c>
      <c r="K79" s="6">
        <f t="shared" si="2"/>
        <v>-2000</v>
      </c>
      <c r="L79" s="23" t="s">
        <v>162</v>
      </c>
      <c r="M79" s="88"/>
      <c r="N79" s="88"/>
      <c r="O79" s="28">
        <v>0</v>
      </c>
      <c r="P79" s="88"/>
      <c r="Q79" s="88"/>
      <c r="R79" s="88"/>
      <c r="S79" s="88"/>
      <c r="T79" s="88"/>
      <c r="U79" s="88"/>
      <c r="V79" s="88"/>
      <c r="W79" s="88"/>
      <c r="X79" s="88"/>
      <c r="Y79" s="126" t="str">
        <f t="shared" si="1"/>
        <v>Причиной неосовения по проекту ИБР является позднее вступление в силу Соглашение о займе</v>
      </c>
      <c r="Z79" s="88"/>
    </row>
    <row r="80" spans="1:26" ht="62.4">
      <c r="A80" s="37" t="s">
        <v>223</v>
      </c>
      <c r="B80" s="4" t="s">
        <v>30</v>
      </c>
      <c r="C80" s="23" t="s">
        <v>95</v>
      </c>
      <c r="D80" s="27" t="s">
        <v>43</v>
      </c>
      <c r="E80" s="62">
        <v>4</v>
      </c>
      <c r="F80" s="98"/>
      <c r="G80" s="25">
        <v>2019</v>
      </c>
      <c r="H80" s="98"/>
      <c r="I80" s="28">
        <v>6000</v>
      </c>
      <c r="J80" s="28">
        <v>0</v>
      </c>
      <c r="K80" s="6">
        <f t="shared" si="2"/>
        <v>-6000</v>
      </c>
      <c r="L80" s="23" t="s">
        <v>162</v>
      </c>
      <c r="M80" s="88"/>
      <c r="N80" s="88"/>
      <c r="O80" s="28">
        <v>0</v>
      </c>
      <c r="P80" s="88"/>
      <c r="Q80" s="88"/>
      <c r="R80" s="88"/>
      <c r="S80" s="88"/>
      <c r="T80" s="88"/>
      <c r="U80" s="88"/>
      <c r="V80" s="88"/>
      <c r="W80" s="88"/>
      <c r="X80" s="88"/>
      <c r="Y80" s="126" t="str">
        <f t="shared" si="1"/>
        <v>Причиной неосовения по проекту ИБР является позднее вступление в силу Соглашение о займе</v>
      </c>
      <c r="Z80" s="88"/>
    </row>
    <row r="81" spans="1:26" ht="62.4">
      <c r="A81" s="38" t="s">
        <v>224</v>
      </c>
      <c r="B81" s="39" t="s">
        <v>30</v>
      </c>
      <c r="C81" s="72" t="s">
        <v>96</v>
      </c>
      <c r="D81" s="73" t="s">
        <v>139</v>
      </c>
      <c r="E81" s="30">
        <v>1</v>
      </c>
      <c r="F81" s="27"/>
      <c r="G81" s="40">
        <v>2019</v>
      </c>
      <c r="H81" s="27"/>
      <c r="I81" s="30">
        <f>I82+I84</f>
        <v>224681.3</v>
      </c>
      <c r="J81" s="30">
        <v>0</v>
      </c>
      <c r="K81" s="6">
        <f t="shared" si="2"/>
        <v>-224681.3</v>
      </c>
      <c r="L81" s="23" t="s">
        <v>162</v>
      </c>
      <c r="M81" s="86"/>
      <c r="N81" s="86"/>
      <c r="O81" s="30">
        <v>0</v>
      </c>
      <c r="P81" s="86"/>
      <c r="Q81" s="86"/>
      <c r="R81" s="86"/>
      <c r="S81" s="86"/>
      <c r="T81" s="86"/>
      <c r="U81" s="86"/>
      <c r="V81" s="86"/>
      <c r="W81" s="86"/>
      <c r="X81" s="86"/>
      <c r="Y81" s="126" t="str">
        <f t="shared" si="1"/>
        <v>Причиной неосовения по проекту ИБР является позднее вступление в силу Соглашение о займе</v>
      </c>
      <c r="Z81" s="86"/>
    </row>
    <row r="82" spans="1:26" ht="62.4">
      <c r="A82" s="37" t="s">
        <v>225</v>
      </c>
      <c r="B82" s="4" t="s">
        <v>30</v>
      </c>
      <c r="C82" s="41" t="s">
        <v>97</v>
      </c>
      <c r="D82" s="67" t="s">
        <v>140</v>
      </c>
      <c r="E82" s="63">
        <v>1</v>
      </c>
      <c r="F82" s="98"/>
      <c r="G82" s="25">
        <v>2019</v>
      </c>
      <c r="H82" s="98"/>
      <c r="I82" s="63">
        <f>I83</f>
        <v>16903.5</v>
      </c>
      <c r="J82" s="63">
        <v>0</v>
      </c>
      <c r="K82" s="6">
        <f t="shared" si="2"/>
        <v>-16903.5</v>
      </c>
      <c r="L82" s="26" t="s">
        <v>162</v>
      </c>
      <c r="M82" s="88"/>
      <c r="N82" s="88"/>
      <c r="O82" s="63">
        <v>0</v>
      </c>
      <c r="P82" s="88"/>
      <c r="Q82" s="88"/>
      <c r="R82" s="88"/>
      <c r="S82" s="88"/>
      <c r="T82" s="88"/>
      <c r="U82" s="88"/>
      <c r="V82" s="88"/>
      <c r="W82" s="88"/>
      <c r="X82" s="88"/>
      <c r="Y82" s="26" t="s">
        <v>162</v>
      </c>
      <c r="Z82" s="88"/>
    </row>
    <row r="83" spans="1:26" ht="62.4">
      <c r="A83" s="37" t="s">
        <v>226</v>
      </c>
      <c r="B83" s="4" t="s">
        <v>30</v>
      </c>
      <c r="C83" s="23" t="s">
        <v>98</v>
      </c>
      <c r="D83" s="27" t="s">
        <v>140</v>
      </c>
      <c r="E83" s="28">
        <v>1</v>
      </c>
      <c r="F83" s="98"/>
      <c r="G83" s="25">
        <v>2019</v>
      </c>
      <c r="H83" s="98"/>
      <c r="I83" s="28">
        <v>16903.5</v>
      </c>
      <c r="J83" s="28">
        <v>0</v>
      </c>
      <c r="K83" s="6">
        <f t="shared" si="2"/>
        <v>-16903.5</v>
      </c>
      <c r="L83" s="26" t="s">
        <v>162</v>
      </c>
      <c r="M83" s="88"/>
      <c r="N83" s="88"/>
      <c r="O83" s="28">
        <v>0</v>
      </c>
      <c r="P83" s="88"/>
      <c r="Q83" s="88"/>
      <c r="R83" s="88"/>
      <c r="S83" s="88"/>
      <c r="T83" s="88"/>
      <c r="U83" s="88"/>
      <c r="V83" s="88"/>
      <c r="W83" s="88"/>
      <c r="X83" s="88"/>
      <c r="Y83" s="26" t="s">
        <v>162</v>
      </c>
      <c r="Z83" s="88"/>
    </row>
    <row r="84" spans="1:26" ht="62.4">
      <c r="A84" s="37" t="s">
        <v>227</v>
      </c>
      <c r="B84" s="4" t="s">
        <v>30</v>
      </c>
      <c r="C84" s="41" t="s">
        <v>99</v>
      </c>
      <c r="D84" s="67" t="s">
        <v>141</v>
      </c>
      <c r="E84" s="63">
        <v>1</v>
      </c>
      <c r="F84" s="98"/>
      <c r="G84" s="25">
        <v>2019</v>
      </c>
      <c r="H84" s="98"/>
      <c r="I84" s="63">
        <f>I85</f>
        <v>207777.8</v>
      </c>
      <c r="J84" s="63">
        <v>0</v>
      </c>
      <c r="K84" s="6">
        <f t="shared" si="2"/>
        <v>-207777.8</v>
      </c>
      <c r="L84" s="26" t="s">
        <v>162</v>
      </c>
      <c r="M84" s="88"/>
      <c r="N84" s="88"/>
      <c r="O84" s="63">
        <v>0</v>
      </c>
      <c r="P84" s="88"/>
      <c r="Q84" s="88"/>
      <c r="R84" s="88"/>
      <c r="S84" s="88"/>
      <c r="T84" s="88"/>
      <c r="U84" s="88"/>
      <c r="V84" s="88"/>
      <c r="W84" s="88"/>
      <c r="X84" s="88"/>
      <c r="Y84" s="26" t="s">
        <v>162</v>
      </c>
      <c r="Z84" s="88"/>
    </row>
    <row r="85" spans="1:26" ht="62.4">
      <c r="A85" s="37"/>
      <c r="B85" s="4" t="s">
        <v>30</v>
      </c>
      <c r="C85" s="23" t="s">
        <v>100</v>
      </c>
      <c r="D85" s="27"/>
      <c r="E85" s="28">
        <f>E86+E87+E88+E89+E90+E91+E92</f>
        <v>605</v>
      </c>
      <c r="F85" s="98"/>
      <c r="G85" s="25">
        <v>2019</v>
      </c>
      <c r="H85" s="98"/>
      <c r="I85" s="28">
        <f>I86+I87+I88+I89+I90+I91+I92</f>
        <v>207777.8</v>
      </c>
      <c r="J85" s="28">
        <v>0</v>
      </c>
      <c r="K85" s="6">
        <f t="shared" si="2"/>
        <v>-207777.8</v>
      </c>
      <c r="L85" s="26" t="s">
        <v>162</v>
      </c>
      <c r="M85" s="88"/>
      <c r="N85" s="88"/>
      <c r="O85" s="28">
        <v>0</v>
      </c>
      <c r="P85" s="88"/>
      <c r="Q85" s="88"/>
      <c r="R85" s="88"/>
      <c r="S85" s="88"/>
      <c r="T85" s="88"/>
      <c r="U85" s="88"/>
      <c r="V85" s="88"/>
      <c r="W85" s="88"/>
      <c r="X85" s="88"/>
      <c r="Y85" s="26" t="s">
        <v>162</v>
      </c>
      <c r="Z85" s="88"/>
    </row>
    <row r="86" spans="1:26" ht="62.4">
      <c r="A86" s="37" t="s">
        <v>228</v>
      </c>
      <c r="B86" s="4" t="s">
        <v>30</v>
      </c>
      <c r="C86" s="23" t="s">
        <v>101</v>
      </c>
      <c r="D86" s="27" t="s">
        <v>43</v>
      </c>
      <c r="E86" s="62">
        <v>150</v>
      </c>
      <c r="F86" s="98"/>
      <c r="G86" s="25">
        <v>2019</v>
      </c>
      <c r="H86" s="98"/>
      <c r="I86" s="28">
        <v>91392</v>
      </c>
      <c r="J86" s="63">
        <v>0</v>
      </c>
      <c r="K86" s="6">
        <f t="shared" si="2"/>
        <v>-91392</v>
      </c>
      <c r="L86" s="26" t="s">
        <v>162</v>
      </c>
      <c r="M86" s="88"/>
      <c r="N86" s="88"/>
      <c r="O86" s="63">
        <v>0</v>
      </c>
      <c r="P86" s="88"/>
      <c r="Q86" s="88"/>
      <c r="R86" s="88"/>
      <c r="S86" s="88"/>
      <c r="T86" s="88"/>
      <c r="U86" s="88"/>
      <c r="V86" s="88"/>
      <c r="W86" s="88"/>
      <c r="X86" s="88"/>
      <c r="Y86" s="26" t="s">
        <v>162</v>
      </c>
      <c r="Z86" s="88"/>
    </row>
    <row r="87" spans="1:26" ht="62.4">
      <c r="A87" s="37" t="s">
        <v>229</v>
      </c>
      <c r="B87" s="4" t="s">
        <v>30</v>
      </c>
      <c r="C87" s="23" t="s">
        <v>102</v>
      </c>
      <c r="D87" s="27" t="s">
        <v>43</v>
      </c>
      <c r="E87" s="62">
        <v>150</v>
      </c>
      <c r="F87" s="98"/>
      <c r="G87" s="25">
        <v>2019</v>
      </c>
      <c r="H87" s="98"/>
      <c r="I87" s="28">
        <v>60928</v>
      </c>
      <c r="J87" s="28">
        <v>0</v>
      </c>
      <c r="K87" s="6">
        <f t="shared" si="2"/>
        <v>-60928</v>
      </c>
      <c r="L87" s="26" t="s">
        <v>162</v>
      </c>
      <c r="M87" s="88"/>
      <c r="N87" s="88"/>
      <c r="O87" s="28">
        <v>0</v>
      </c>
      <c r="P87" s="88"/>
      <c r="Q87" s="88"/>
      <c r="R87" s="88"/>
      <c r="S87" s="88"/>
      <c r="T87" s="88"/>
      <c r="U87" s="88"/>
      <c r="V87" s="88"/>
      <c r="W87" s="88"/>
      <c r="X87" s="88"/>
      <c r="Y87" s="26" t="s">
        <v>162</v>
      </c>
      <c r="Z87" s="88"/>
    </row>
    <row r="88" spans="1:26" ht="62.4">
      <c r="A88" s="37" t="s">
        <v>230</v>
      </c>
      <c r="B88" s="4" t="s">
        <v>30</v>
      </c>
      <c r="C88" s="23" t="s">
        <v>103</v>
      </c>
      <c r="D88" s="27" t="s">
        <v>43</v>
      </c>
      <c r="E88" s="68">
        <v>150</v>
      </c>
      <c r="F88" s="98"/>
      <c r="G88" s="25">
        <v>2019</v>
      </c>
      <c r="H88" s="98"/>
      <c r="I88" s="63">
        <v>30464</v>
      </c>
      <c r="J88" s="63">
        <v>0</v>
      </c>
      <c r="K88" s="6">
        <f t="shared" si="2"/>
        <v>-30464</v>
      </c>
      <c r="L88" s="26" t="s">
        <v>162</v>
      </c>
      <c r="M88" s="88"/>
      <c r="N88" s="88"/>
      <c r="O88" s="63">
        <v>0</v>
      </c>
      <c r="P88" s="88"/>
      <c r="Q88" s="88"/>
      <c r="R88" s="88"/>
      <c r="S88" s="88"/>
      <c r="T88" s="88"/>
      <c r="U88" s="88"/>
      <c r="V88" s="88"/>
      <c r="W88" s="88"/>
      <c r="X88" s="88"/>
      <c r="Y88" s="26" t="s">
        <v>162</v>
      </c>
      <c r="Z88" s="88"/>
    </row>
    <row r="89" spans="1:26" ht="62.4">
      <c r="A89" s="37" t="s">
        <v>231</v>
      </c>
      <c r="B89" s="4" t="s">
        <v>30</v>
      </c>
      <c r="C89" s="23" t="s">
        <v>104</v>
      </c>
      <c r="D89" s="27" t="s">
        <v>43</v>
      </c>
      <c r="E89" s="68">
        <v>150</v>
      </c>
      <c r="F89" s="98"/>
      <c r="G89" s="25">
        <v>2019</v>
      </c>
      <c r="H89" s="98"/>
      <c r="I89" s="28">
        <v>5953.8</v>
      </c>
      <c r="J89" s="28">
        <v>0</v>
      </c>
      <c r="K89" s="6">
        <f t="shared" si="2"/>
        <v>-5953.8</v>
      </c>
      <c r="L89" s="26" t="s">
        <v>162</v>
      </c>
      <c r="M89" s="88"/>
      <c r="N89" s="88"/>
      <c r="O89" s="28">
        <v>0</v>
      </c>
      <c r="P89" s="88"/>
      <c r="Q89" s="88"/>
      <c r="R89" s="88"/>
      <c r="S89" s="88"/>
      <c r="T89" s="88"/>
      <c r="U89" s="88"/>
      <c r="V89" s="88"/>
      <c r="W89" s="88"/>
      <c r="X89" s="88"/>
      <c r="Y89" s="26" t="s">
        <v>162</v>
      </c>
      <c r="Z89" s="88"/>
    </row>
    <row r="90" spans="1:26" ht="62.4">
      <c r="A90" s="37" t="s">
        <v>232</v>
      </c>
      <c r="B90" s="4" t="s">
        <v>30</v>
      </c>
      <c r="C90" s="23" t="s">
        <v>105</v>
      </c>
      <c r="D90" s="27" t="s">
        <v>43</v>
      </c>
      <c r="E90" s="68">
        <v>1</v>
      </c>
      <c r="F90" s="98"/>
      <c r="G90" s="25">
        <v>2019</v>
      </c>
      <c r="H90" s="98"/>
      <c r="I90" s="28">
        <v>1904</v>
      </c>
      <c r="J90" s="63">
        <v>0</v>
      </c>
      <c r="K90" s="6">
        <f t="shared" si="2"/>
        <v>-1904</v>
      </c>
      <c r="L90" s="26" t="s">
        <v>162</v>
      </c>
      <c r="M90" s="88"/>
      <c r="N90" s="88"/>
      <c r="O90" s="63">
        <v>0</v>
      </c>
      <c r="P90" s="88"/>
      <c r="Q90" s="88"/>
      <c r="R90" s="88"/>
      <c r="S90" s="88"/>
      <c r="T90" s="88"/>
      <c r="U90" s="88"/>
      <c r="V90" s="88"/>
      <c r="W90" s="88"/>
      <c r="X90" s="88"/>
      <c r="Y90" s="26" t="s">
        <v>162</v>
      </c>
      <c r="Z90" s="88"/>
    </row>
    <row r="91" spans="1:26" ht="62.4">
      <c r="A91" s="37" t="s">
        <v>233</v>
      </c>
      <c r="B91" s="4" t="s">
        <v>30</v>
      </c>
      <c r="C91" s="23" t="s">
        <v>106</v>
      </c>
      <c r="D91" s="27" t="s">
        <v>43</v>
      </c>
      <c r="E91" s="68">
        <v>1</v>
      </c>
      <c r="F91" s="98"/>
      <c r="G91" s="25">
        <v>2019</v>
      </c>
      <c r="H91" s="98"/>
      <c r="I91" s="28">
        <v>5712</v>
      </c>
      <c r="J91" s="28">
        <v>0</v>
      </c>
      <c r="K91" s="6">
        <f t="shared" si="2"/>
        <v>-5712</v>
      </c>
      <c r="L91" s="26" t="s">
        <v>162</v>
      </c>
      <c r="M91" s="88"/>
      <c r="N91" s="88"/>
      <c r="O91" s="28">
        <v>0</v>
      </c>
      <c r="P91" s="88"/>
      <c r="Q91" s="88"/>
      <c r="R91" s="88"/>
      <c r="S91" s="88"/>
      <c r="T91" s="88"/>
      <c r="U91" s="88"/>
      <c r="V91" s="88"/>
      <c r="W91" s="88"/>
      <c r="X91" s="88"/>
      <c r="Y91" s="26" t="s">
        <v>162</v>
      </c>
      <c r="Z91" s="88"/>
    </row>
    <row r="92" spans="1:26" ht="62.4">
      <c r="A92" s="37" t="s">
        <v>234</v>
      </c>
      <c r="B92" s="4" t="s">
        <v>30</v>
      </c>
      <c r="C92" s="23" t="s">
        <v>107</v>
      </c>
      <c r="D92" s="69" t="s">
        <v>43</v>
      </c>
      <c r="E92" s="70">
        <v>3</v>
      </c>
      <c r="F92" s="98"/>
      <c r="G92" s="25">
        <v>2019</v>
      </c>
      <c r="H92" s="98"/>
      <c r="I92" s="71">
        <v>11424</v>
      </c>
      <c r="J92" s="63">
        <v>0</v>
      </c>
      <c r="K92" s="6">
        <f t="shared" si="2"/>
        <v>-11424</v>
      </c>
      <c r="L92" s="26" t="s">
        <v>162</v>
      </c>
      <c r="M92" s="88"/>
      <c r="N92" s="88"/>
      <c r="O92" s="63">
        <v>0</v>
      </c>
      <c r="P92" s="88"/>
      <c r="Q92" s="88"/>
      <c r="R92" s="88"/>
      <c r="S92" s="88"/>
      <c r="T92" s="88"/>
      <c r="U92" s="88"/>
      <c r="V92" s="88"/>
      <c r="W92" s="88"/>
      <c r="X92" s="88"/>
      <c r="Y92" s="26" t="s">
        <v>162</v>
      </c>
      <c r="Z92" s="88"/>
    </row>
    <row r="93" spans="1:26" ht="62.4">
      <c r="A93" s="37" t="s">
        <v>235</v>
      </c>
      <c r="B93" s="4" t="s">
        <v>30</v>
      </c>
      <c r="C93" s="72" t="s">
        <v>108</v>
      </c>
      <c r="D93" s="73" t="s">
        <v>130</v>
      </c>
      <c r="E93" s="74">
        <v>1</v>
      </c>
      <c r="F93" s="98"/>
      <c r="G93" s="25">
        <v>2019</v>
      </c>
      <c r="H93" s="98"/>
      <c r="I93" s="30">
        <f>I94</f>
        <v>57980.160000000003</v>
      </c>
      <c r="J93" s="28">
        <v>0</v>
      </c>
      <c r="K93" s="6">
        <f t="shared" si="2"/>
        <v>-57980.160000000003</v>
      </c>
      <c r="L93" s="26" t="s">
        <v>162</v>
      </c>
      <c r="M93" s="88"/>
      <c r="N93" s="88"/>
      <c r="O93" s="28">
        <v>0</v>
      </c>
      <c r="P93" s="88"/>
      <c r="Q93" s="88"/>
      <c r="R93" s="88"/>
      <c r="S93" s="88"/>
      <c r="T93" s="88"/>
      <c r="U93" s="88"/>
      <c r="V93" s="88"/>
      <c r="W93" s="88"/>
      <c r="X93" s="88"/>
      <c r="Y93" s="26" t="s">
        <v>162</v>
      </c>
      <c r="Z93" s="88"/>
    </row>
    <row r="94" spans="1:26" ht="62.4">
      <c r="A94" s="37" t="s">
        <v>236</v>
      </c>
      <c r="B94" s="4" t="s">
        <v>30</v>
      </c>
      <c r="C94" s="23" t="s">
        <v>109</v>
      </c>
      <c r="D94" s="27" t="s">
        <v>142</v>
      </c>
      <c r="E94" s="68">
        <v>1</v>
      </c>
      <c r="F94" s="98"/>
      <c r="G94" s="25">
        <v>2019</v>
      </c>
      <c r="H94" s="98"/>
      <c r="I94" s="28">
        <f>I95+I96</f>
        <v>57980.160000000003</v>
      </c>
      <c r="J94" s="63">
        <v>0</v>
      </c>
      <c r="K94" s="6">
        <f t="shared" si="2"/>
        <v>-57980.160000000003</v>
      </c>
      <c r="L94" s="26" t="s">
        <v>162</v>
      </c>
      <c r="M94" s="88"/>
      <c r="N94" s="88"/>
      <c r="O94" s="63">
        <v>0</v>
      </c>
      <c r="P94" s="88"/>
      <c r="Q94" s="88"/>
      <c r="R94" s="88"/>
      <c r="S94" s="88"/>
      <c r="T94" s="88"/>
      <c r="U94" s="88"/>
      <c r="V94" s="88"/>
      <c r="W94" s="88"/>
      <c r="X94" s="88"/>
      <c r="Y94" s="26" t="s">
        <v>162</v>
      </c>
      <c r="Z94" s="88"/>
    </row>
    <row r="95" spans="1:26" ht="62.4">
      <c r="A95" s="37" t="s">
        <v>238</v>
      </c>
      <c r="B95" s="4" t="s">
        <v>30</v>
      </c>
      <c r="C95" s="23" t="s">
        <v>110</v>
      </c>
      <c r="D95" s="27" t="s">
        <v>43</v>
      </c>
      <c r="E95" s="68">
        <v>5</v>
      </c>
      <c r="F95" s="98"/>
      <c r="G95" s="25">
        <v>2019</v>
      </c>
      <c r="H95" s="98"/>
      <c r="I95" s="28">
        <v>48542.46</v>
      </c>
      <c r="J95" s="28">
        <v>0</v>
      </c>
      <c r="K95" s="6">
        <f t="shared" si="2"/>
        <v>-48542.46</v>
      </c>
      <c r="L95" s="26" t="s">
        <v>162</v>
      </c>
      <c r="M95" s="88"/>
      <c r="N95" s="88"/>
      <c r="O95" s="28">
        <v>0</v>
      </c>
      <c r="P95" s="88"/>
      <c r="Q95" s="88"/>
      <c r="R95" s="88"/>
      <c r="S95" s="88"/>
      <c r="T95" s="88"/>
      <c r="U95" s="88"/>
      <c r="V95" s="88"/>
      <c r="W95" s="88"/>
      <c r="X95" s="88"/>
      <c r="Y95" s="26" t="s">
        <v>162</v>
      </c>
      <c r="Z95" s="88"/>
    </row>
    <row r="96" spans="1:26" ht="62.4">
      <c r="A96" s="37" t="s">
        <v>237</v>
      </c>
      <c r="B96" s="4" t="s">
        <v>30</v>
      </c>
      <c r="C96" s="23" t="s">
        <v>111</v>
      </c>
      <c r="D96" s="27" t="s">
        <v>143</v>
      </c>
      <c r="E96" s="68">
        <v>7</v>
      </c>
      <c r="F96" s="98"/>
      <c r="G96" s="25">
        <v>2019</v>
      </c>
      <c r="H96" s="98"/>
      <c r="I96" s="28">
        <v>9437.7000000000007</v>
      </c>
      <c r="J96" s="63">
        <v>0</v>
      </c>
      <c r="K96" s="6">
        <f t="shared" si="2"/>
        <v>-9437.7000000000007</v>
      </c>
      <c r="L96" s="26" t="s">
        <v>162</v>
      </c>
      <c r="M96" s="88"/>
      <c r="N96" s="88"/>
      <c r="O96" s="63">
        <v>0</v>
      </c>
      <c r="P96" s="88"/>
      <c r="Q96" s="88"/>
      <c r="R96" s="88"/>
      <c r="S96" s="88"/>
      <c r="T96" s="88"/>
      <c r="U96" s="88"/>
      <c r="V96" s="88"/>
      <c r="W96" s="88"/>
      <c r="X96" s="88"/>
      <c r="Y96" s="26" t="s">
        <v>162</v>
      </c>
      <c r="Z96" s="88"/>
    </row>
    <row r="97" spans="1:26" ht="64.8">
      <c r="A97" s="38" t="s">
        <v>239</v>
      </c>
      <c r="B97" s="39" t="s">
        <v>30</v>
      </c>
      <c r="C97" s="72" t="s">
        <v>112</v>
      </c>
      <c r="D97" s="67"/>
      <c r="E97" s="63"/>
      <c r="F97" s="27"/>
      <c r="G97" s="40">
        <v>2019</v>
      </c>
      <c r="H97" s="27"/>
      <c r="I97" s="30">
        <f>I98+I104+I108+I114</f>
        <v>25939501</v>
      </c>
      <c r="J97" s="30">
        <f t="shared" ref="J97" si="3">J98+J104+J108+J114</f>
        <v>1503045.0290000001</v>
      </c>
      <c r="K97" s="6">
        <f t="shared" si="2"/>
        <v>-24436455.971000001</v>
      </c>
      <c r="L97" s="23"/>
      <c r="M97" s="86"/>
      <c r="N97" s="86"/>
      <c r="O97" s="30">
        <f t="shared" ref="O97" si="4">O98+O104+O108+O114</f>
        <v>1503045.0290000001</v>
      </c>
      <c r="P97" s="86"/>
      <c r="Q97" s="86"/>
      <c r="R97" s="86"/>
      <c r="S97" s="86"/>
      <c r="T97" s="86"/>
      <c r="U97" s="86"/>
      <c r="V97" s="86"/>
      <c r="W97" s="86"/>
      <c r="X97" s="86"/>
      <c r="Y97" s="96"/>
      <c r="Z97" s="86"/>
    </row>
    <row r="98" spans="1:26" ht="31.2">
      <c r="A98" s="38" t="s">
        <v>240</v>
      </c>
      <c r="B98" s="39" t="s">
        <v>30</v>
      </c>
      <c r="C98" s="41" t="s">
        <v>113</v>
      </c>
      <c r="D98" s="67"/>
      <c r="E98" s="63"/>
      <c r="F98" s="27"/>
      <c r="G98" s="40">
        <v>2019</v>
      </c>
      <c r="H98" s="27"/>
      <c r="I98" s="30">
        <f>I99+I100+I101+I102+I103</f>
        <v>11677819</v>
      </c>
      <c r="J98" s="30">
        <f t="shared" ref="J98" si="5">J99+J100+J101+J102+J103</f>
        <v>418885</v>
      </c>
      <c r="K98" s="6">
        <f t="shared" si="2"/>
        <v>-11258934</v>
      </c>
      <c r="L98" s="23"/>
      <c r="M98" s="86"/>
      <c r="N98" s="86"/>
      <c r="O98" s="30">
        <f t="shared" ref="O98" si="6">O99+O100+O101+O102+O103</f>
        <v>418885</v>
      </c>
      <c r="P98" s="86"/>
      <c r="Q98" s="86"/>
      <c r="R98" s="86"/>
      <c r="S98" s="86"/>
      <c r="T98" s="86"/>
      <c r="U98" s="86"/>
      <c r="V98" s="86"/>
      <c r="W98" s="86"/>
      <c r="X98" s="86"/>
      <c r="Y98" s="96"/>
      <c r="Z98" s="86"/>
    </row>
    <row r="99" spans="1:26" ht="46.8">
      <c r="A99" s="37" t="s">
        <v>242</v>
      </c>
      <c r="B99" s="4" t="s">
        <v>30</v>
      </c>
      <c r="C99" s="23" t="s">
        <v>114</v>
      </c>
      <c r="D99" s="27" t="s">
        <v>134</v>
      </c>
      <c r="E99" s="28" t="s">
        <v>144</v>
      </c>
      <c r="F99" s="98"/>
      <c r="G99" s="25">
        <v>2019</v>
      </c>
      <c r="H99" s="98"/>
      <c r="I99" s="28">
        <v>2421022</v>
      </c>
      <c r="J99" s="28">
        <v>418885</v>
      </c>
      <c r="K99" s="6">
        <f t="shared" si="2"/>
        <v>-2002137</v>
      </c>
      <c r="L99" s="92" t="s">
        <v>51</v>
      </c>
      <c r="M99" s="88"/>
      <c r="N99" s="88"/>
      <c r="O99" s="28">
        <v>418885</v>
      </c>
      <c r="P99" s="88"/>
      <c r="Q99" s="88"/>
      <c r="R99" s="88"/>
      <c r="S99" s="88"/>
      <c r="T99" s="88"/>
      <c r="U99" s="88"/>
      <c r="V99" s="88"/>
      <c r="W99" s="88"/>
      <c r="X99" s="88"/>
      <c r="Y99" s="92" t="s">
        <v>51</v>
      </c>
      <c r="Z99" s="88"/>
    </row>
    <row r="100" spans="1:26" ht="109.2">
      <c r="A100" s="37" t="s">
        <v>243</v>
      </c>
      <c r="B100" s="4" t="s">
        <v>30</v>
      </c>
      <c r="C100" s="23" t="s">
        <v>115</v>
      </c>
      <c r="D100" s="27" t="s">
        <v>134</v>
      </c>
      <c r="E100" s="28" t="s">
        <v>145</v>
      </c>
      <c r="F100" s="98"/>
      <c r="G100" s="25">
        <v>2019</v>
      </c>
      <c r="H100" s="98"/>
      <c r="I100" s="28">
        <v>2590735</v>
      </c>
      <c r="J100" s="6">
        <v>0</v>
      </c>
      <c r="K100" s="6">
        <f t="shared" si="2"/>
        <v>-2590735</v>
      </c>
      <c r="L100" s="92" t="s">
        <v>263</v>
      </c>
      <c r="M100" s="88"/>
      <c r="N100" s="88"/>
      <c r="O100" s="30">
        <v>0</v>
      </c>
      <c r="P100" s="88"/>
      <c r="Q100" s="88"/>
      <c r="R100" s="88"/>
      <c r="S100" s="88"/>
      <c r="T100" s="88"/>
      <c r="U100" s="88"/>
      <c r="V100" s="88"/>
      <c r="W100" s="88"/>
      <c r="X100" s="88"/>
      <c r="Y100" s="92" t="s">
        <v>263</v>
      </c>
      <c r="Z100" s="88"/>
    </row>
    <row r="101" spans="1:26" ht="124.8">
      <c r="A101" s="37" t="s">
        <v>244</v>
      </c>
      <c r="B101" s="4" t="s">
        <v>30</v>
      </c>
      <c r="C101" s="23" t="s">
        <v>116</v>
      </c>
      <c r="D101" s="27" t="s">
        <v>134</v>
      </c>
      <c r="E101" s="28" t="s">
        <v>146</v>
      </c>
      <c r="F101" s="98"/>
      <c r="G101" s="25">
        <v>2019</v>
      </c>
      <c r="H101" s="98"/>
      <c r="I101" s="28">
        <v>2551821</v>
      </c>
      <c r="J101" s="6">
        <v>0</v>
      </c>
      <c r="K101" s="6">
        <f t="shared" si="2"/>
        <v>-2551821</v>
      </c>
      <c r="L101" s="92" t="s">
        <v>266</v>
      </c>
      <c r="M101" s="88"/>
      <c r="N101" s="88"/>
      <c r="O101" s="73">
        <v>0</v>
      </c>
      <c r="P101" s="88"/>
      <c r="Q101" s="88"/>
      <c r="R101" s="88"/>
      <c r="S101" s="88"/>
      <c r="T101" s="88"/>
      <c r="U101" s="88"/>
      <c r="V101" s="88"/>
      <c r="W101" s="88"/>
      <c r="X101" s="88"/>
      <c r="Y101" s="92" t="s">
        <v>266</v>
      </c>
      <c r="Z101" s="88"/>
    </row>
    <row r="102" spans="1:26" ht="409.6">
      <c r="A102" s="37" t="s">
        <v>245</v>
      </c>
      <c r="B102" s="4" t="s">
        <v>30</v>
      </c>
      <c r="C102" s="64" t="s">
        <v>117</v>
      </c>
      <c r="D102" s="27" t="s">
        <v>134</v>
      </c>
      <c r="E102" s="28" t="s">
        <v>147</v>
      </c>
      <c r="F102" s="98"/>
      <c r="G102" s="25">
        <v>2019</v>
      </c>
      <c r="H102" s="98"/>
      <c r="I102" s="28">
        <v>3363045</v>
      </c>
      <c r="J102" s="6">
        <v>0</v>
      </c>
      <c r="K102" s="6">
        <f t="shared" si="2"/>
        <v>-3363045</v>
      </c>
      <c r="L102" s="92" t="s">
        <v>265</v>
      </c>
      <c r="M102" s="88"/>
      <c r="N102" s="88"/>
      <c r="O102" s="73">
        <v>0</v>
      </c>
      <c r="P102" s="88"/>
      <c r="Q102" s="88"/>
      <c r="R102" s="88"/>
      <c r="S102" s="88"/>
      <c r="T102" s="88"/>
      <c r="U102" s="88"/>
      <c r="V102" s="88"/>
      <c r="W102" s="88"/>
      <c r="X102" s="88"/>
      <c r="Y102" s="92" t="s">
        <v>265</v>
      </c>
      <c r="Z102" s="88"/>
    </row>
    <row r="103" spans="1:26" ht="171.6">
      <c r="A103" s="37" t="s">
        <v>246</v>
      </c>
      <c r="B103" s="4" t="s">
        <v>30</v>
      </c>
      <c r="C103" s="23" t="s">
        <v>118</v>
      </c>
      <c r="D103" s="24" t="s">
        <v>134</v>
      </c>
      <c r="E103" s="28" t="s">
        <v>148</v>
      </c>
      <c r="F103" s="98"/>
      <c r="G103" s="25">
        <v>2019</v>
      </c>
      <c r="H103" s="98"/>
      <c r="I103" s="28">
        <v>751196</v>
      </c>
      <c r="J103" s="6">
        <v>0</v>
      </c>
      <c r="K103" s="6">
        <f t="shared" si="2"/>
        <v>-751196</v>
      </c>
      <c r="L103" s="92" t="s">
        <v>264</v>
      </c>
      <c r="M103" s="88"/>
      <c r="N103" s="88"/>
      <c r="O103" s="76">
        <v>0</v>
      </c>
      <c r="P103" s="88"/>
      <c r="Q103" s="88"/>
      <c r="R103" s="88"/>
      <c r="S103" s="88"/>
      <c r="T103" s="88"/>
      <c r="U103" s="88"/>
      <c r="V103" s="88"/>
      <c r="W103" s="88"/>
      <c r="X103" s="88"/>
      <c r="Y103" s="92" t="s">
        <v>264</v>
      </c>
      <c r="Z103" s="88"/>
    </row>
    <row r="104" spans="1:26" ht="31.2">
      <c r="A104" s="43" t="s">
        <v>241</v>
      </c>
      <c r="B104" s="44" t="s">
        <v>30</v>
      </c>
      <c r="C104" s="75" t="s">
        <v>89</v>
      </c>
      <c r="D104" s="77"/>
      <c r="E104" s="78"/>
      <c r="F104" s="46"/>
      <c r="G104" s="47">
        <v>2019</v>
      </c>
      <c r="H104" s="46"/>
      <c r="I104" s="79">
        <f>I105+I106+I107</f>
        <v>9793243</v>
      </c>
      <c r="J104" s="79">
        <f t="shared" ref="J104" si="7">J105+J106+J107</f>
        <v>93142</v>
      </c>
      <c r="K104" s="48">
        <f t="shared" si="2"/>
        <v>-9700101</v>
      </c>
      <c r="L104" s="45"/>
      <c r="M104" s="90"/>
      <c r="N104" s="90"/>
      <c r="O104" s="79">
        <f t="shared" ref="O104" si="8">O105+O106+O107</f>
        <v>93142</v>
      </c>
      <c r="P104" s="90"/>
      <c r="Q104" s="90"/>
      <c r="R104" s="90"/>
      <c r="S104" s="90"/>
      <c r="T104" s="90"/>
      <c r="U104" s="90"/>
      <c r="V104" s="90"/>
      <c r="W104" s="90"/>
      <c r="X104" s="90"/>
      <c r="Y104" s="97"/>
      <c r="Z104" s="90"/>
    </row>
    <row r="105" spans="1:26" ht="46.8">
      <c r="A105" s="37" t="s">
        <v>247</v>
      </c>
      <c r="B105" s="4" t="s">
        <v>30</v>
      </c>
      <c r="C105" s="23" t="s">
        <v>119</v>
      </c>
      <c r="D105" s="24" t="s">
        <v>134</v>
      </c>
      <c r="E105" s="28" t="s">
        <v>149</v>
      </c>
      <c r="F105" s="98"/>
      <c r="G105" s="25">
        <v>2019</v>
      </c>
      <c r="H105" s="98"/>
      <c r="I105" s="6">
        <v>6107129</v>
      </c>
      <c r="J105" s="80">
        <v>0</v>
      </c>
      <c r="K105" s="6">
        <f t="shared" si="2"/>
        <v>-6107129</v>
      </c>
      <c r="L105" s="92" t="s">
        <v>260</v>
      </c>
      <c r="M105" s="88"/>
      <c r="N105" s="88"/>
      <c r="O105" s="76">
        <v>0</v>
      </c>
      <c r="P105" s="88"/>
      <c r="Q105" s="88"/>
      <c r="R105" s="88"/>
      <c r="S105" s="88"/>
      <c r="T105" s="88"/>
      <c r="U105" s="88"/>
      <c r="V105" s="88"/>
      <c r="W105" s="88"/>
      <c r="X105" s="88"/>
      <c r="Y105" s="92" t="s">
        <v>260</v>
      </c>
      <c r="Z105" s="88"/>
    </row>
    <row r="106" spans="1:26" ht="93.6">
      <c r="A106" s="37" t="s">
        <v>248</v>
      </c>
      <c r="B106" s="4" t="s">
        <v>30</v>
      </c>
      <c r="C106" s="23" t="s">
        <v>120</v>
      </c>
      <c r="D106" s="24" t="s">
        <v>134</v>
      </c>
      <c r="E106" s="28" t="s">
        <v>150</v>
      </c>
      <c r="F106" s="98"/>
      <c r="G106" s="25">
        <v>2019</v>
      </c>
      <c r="H106" s="98"/>
      <c r="I106" s="6">
        <v>236130</v>
      </c>
      <c r="J106" s="80">
        <v>93142</v>
      </c>
      <c r="K106" s="6">
        <f t="shared" si="2"/>
        <v>-142988</v>
      </c>
      <c r="L106" s="92" t="s">
        <v>261</v>
      </c>
      <c r="M106" s="88"/>
      <c r="N106" s="88"/>
      <c r="O106" s="80">
        <v>93142</v>
      </c>
      <c r="P106" s="88"/>
      <c r="Q106" s="88"/>
      <c r="R106" s="88"/>
      <c r="S106" s="88"/>
      <c r="T106" s="88"/>
      <c r="U106" s="88"/>
      <c r="V106" s="88"/>
      <c r="W106" s="88"/>
      <c r="X106" s="88"/>
      <c r="Y106" s="92" t="s">
        <v>261</v>
      </c>
      <c r="Z106" s="88"/>
    </row>
    <row r="107" spans="1:26" ht="93.6">
      <c r="A107" s="37" t="s">
        <v>249</v>
      </c>
      <c r="B107" s="4" t="s">
        <v>30</v>
      </c>
      <c r="C107" s="23" t="s">
        <v>121</v>
      </c>
      <c r="D107" s="24" t="s">
        <v>134</v>
      </c>
      <c r="E107" s="28" t="s">
        <v>151</v>
      </c>
      <c r="F107" s="98"/>
      <c r="G107" s="25">
        <v>2019</v>
      </c>
      <c r="H107" s="98"/>
      <c r="I107" s="6">
        <v>3449984</v>
      </c>
      <c r="J107" s="80">
        <v>0</v>
      </c>
      <c r="K107" s="6">
        <f t="shared" si="2"/>
        <v>-3449984</v>
      </c>
      <c r="L107" s="92" t="s">
        <v>262</v>
      </c>
      <c r="M107" s="88"/>
      <c r="N107" s="88"/>
      <c r="O107" s="76">
        <v>0</v>
      </c>
      <c r="P107" s="88"/>
      <c r="Q107" s="88"/>
      <c r="R107" s="88"/>
      <c r="S107" s="88"/>
      <c r="T107" s="88"/>
      <c r="U107" s="88"/>
      <c r="V107" s="88"/>
      <c r="W107" s="88"/>
      <c r="X107" s="88"/>
      <c r="Y107" s="92" t="s">
        <v>262</v>
      </c>
      <c r="Z107" s="88"/>
    </row>
    <row r="108" spans="1:26" ht="31.2">
      <c r="A108" s="43" t="s">
        <v>250</v>
      </c>
      <c r="B108" s="44" t="s">
        <v>30</v>
      </c>
      <c r="C108" s="45" t="s">
        <v>122</v>
      </c>
      <c r="D108" s="77"/>
      <c r="E108" s="78"/>
      <c r="F108" s="46"/>
      <c r="G108" s="47">
        <v>2019</v>
      </c>
      <c r="H108" s="46"/>
      <c r="I108" s="79">
        <f>I109+I110+I111+I112+I113</f>
        <v>3447993</v>
      </c>
      <c r="J108" s="79">
        <f t="shared" ref="J108" si="9">J109+J110+J111+J112+J113</f>
        <v>550958.02899999998</v>
      </c>
      <c r="K108" s="48">
        <f t="shared" si="2"/>
        <v>-2897034.9709999999</v>
      </c>
      <c r="L108" s="45"/>
      <c r="M108" s="90"/>
      <c r="N108" s="90"/>
      <c r="O108" s="79">
        <f t="shared" ref="O108" si="10">O109+O110+O111+O112+O113</f>
        <v>550958.02899999998</v>
      </c>
      <c r="P108" s="90"/>
      <c r="Q108" s="90"/>
      <c r="R108" s="90"/>
      <c r="S108" s="90"/>
      <c r="T108" s="90"/>
      <c r="U108" s="90"/>
      <c r="V108" s="90"/>
      <c r="W108" s="90"/>
      <c r="X108" s="90"/>
      <c r="Y108" s="97"/>
      <c r="Z108" s="90"/>
    </row>
    <row r="109" spans="1:26" ht="124.8">
      <c r="A109" s="37" t="s">
        <v>251</v>
      </c>
      <c r="B109" s="4" t="s">
        <v>30</v>
      </c>
      <c r="C109" s="23" t="s">
        <v>123</v>
      </c>
      <c r="D109" s="24" t="s">
        <v>134</v>
      </c>
      <c r="E109" s="28" t="s">
        <v>152</v>
      </c>
      <c r="F109" s="98"/>
      <c r="G109" s="25">
        <v>2019</v>
      </c>
      <c r="H109" s="98"/>
      <c r="I109" s="6">
        <v>740290</v>
      </c>
      <c r="J109" s="81">
        <v>0</v>
      </c>
      <c r="K109" s="6">
        <f t="shared" si="2"/>
        <v>-740290</v>
      </c>
      <c r="L109" s="92" t="s">
        <v>258</v>
      </c>
      <c r="M109" s="88"/>
      <c r="N109" s="88"/>
      <c r="O109" s="81">
        <v>0</v>
      </c>
      <c r="P109" s="88"/>
      <c r="Q109" s="88"/>
      <c r="R109" s="88"/>
      <c r="S109" s="88"/>
      <c r="T109" s="88"/>
      <c r="U109" s="88"/>
      <c r="V109" s="88"/>
      <c r="W109" s="88"/>
      <c r="X109" s="88"/>
      <c r="Y109" s="92" t="s">
        <v>258</v>
      </c>
      <c r="Z109" s="88"/>
    </row>
    <row r="110" spans="1:26" ht="78">
      <c r="A110" s="37" t="s">
        <v>252</v>
      </c>
      <c r="B110" s="4" t="s">
        <v>30</v>
      </c>
      <c r="C110" s="23" t="s">
        <v>124</v>
      </c>
      <c r="D110" s="24" t="s">
        <v>134</v>
      </c>
      <c r="E110" s="28" t="s">
        <v>153</v>
      </c>
      <c r="F110" s="98"/>
      <c r="G110" s="25">
        <v>2019</v>
      </c>
      <c r="H110" s="98"/>
      <c r="I110" s="6">
        <v>187657</v>
      </c>
      <c r="J110" s="6">
        <v>3742.029</v>
      </c>
      <c r="K110" s="6">
        <f t="shared" si="2"/>
        <v>-183914.97099999999</v>
      </c>
      <c r="L110" s="92" t="s">
        <v>51</v>
      </c>
      <c r="M110" s="88"/>
      <c r="N110" s="88"/>
      <c r="O110" s="6">
        <v>3742.029</v>
      </c>
      <c r="P110" s="88"/>
      <c r="Q110" s="88"/>
      <c r="R110" s="88"/>
      <c r="S110" s="88"/>
      <c r="T110" s="88"/>
      <c r="U110" s="88"/>
      <c r="V110" s="88"/>
      <c r="W110" s="88"/>
      <c r="X110" s="88"/>
      <c r="Y110" s="92" t="s">
        <v>51</v>
      </c>
      <c r="Z110" s="88"/>
    </row>
    <row r="111" spans="1:26" ht="46.8">
      <c r="A111" s="37" t="s">
        <v>253</v>
      </c>
      <c r="B111" s="4" t="s">
        <v>30</v>
      </c>
      <c r="C111" s="23" t="s">
        <v>125</v>
      </c>
      <c r="D111" s="24" t="s">
        <v>134</v>
      </c>
      <c r="E111" s="28" t="s">
        <v>154</v>
      </c>
      <c r="F111" s="98"/>
      <c r="G111" s="25">
        <v>2019</v>
      </c>
      <c r="H111" s="98"/>
      <c r="I111" s="6">
        <v>939316</v>
      </c>
      <c r="J111" s="6">
        <v>296478</v>
      </c>
      <c r="K111" s="6">
        <f t="shared" si="2"/>
        <v>-642838</v>
      </c>
      <c r="L111" s="92" t="s">
        <v>51</v>
      </c>
      <c r="M111" s="88"/>
      <c r="N111" s="88"/>
      <c r="O111" s="6">
        <v>296478</v>
      </c>
      <c r="P111" s="88"/>
      <c r="Q111" s="88"/>
      <c r="R111" s="88"/>
      <c r="S111" s="88"/>
      <c r="T111" s="88"/>
      <c r="U111" s="88"/>
      <c r="V111" s="88"/>
      <c r="W111" s="88"/>
      <c r="X111" s="88"/>
      <c r="Y111" s="92" t="s">
        <v>51</v>
      </c>
      <c r="Z111" s="88"/>
    </row>
    <row r="112" spans="1:26" ht="109.2">
      <c r="A112" s="37" t="s">
        <v>254</v>
      </c>
      <c r="B112" s="4" t="s">
        <v>30</v>
      </c>
      <c r="C112" s="23" t="s">
        <v>126</v>
      </c>
      <c r="D112" s="24" t="s">
        <v>134</v>
      </c>
      <c r="E112" s="28" t="s">
        <v>155</v>
      </c>
      <c r="F112" s="98"/>
      <c r="G112" s="25">
        <v>2019</v>
      </c>
      <c r="H112" s="98"/>
      <c r="I112" s="6">
        <v>508879</v>
      </c>
      <c r="J112" s="82">
        <v>0</v>
      </c>
      <c r="K112" s="6">
        <f t="shared" si="2"/>
        <v>-508879</v>
      </c>
      <c r="L112" s="92" t="s">
        <v>259</v>
      </c>
      <c r="M112" s="88"/>
      <c r="N112" s="88"/>
      <c r="O112" s="82">
        <v>0</v>
      </c>
      <c r="P112" s="88"/>
      <c r="Q112" s="88"/>
      <c r="R112" s="88"/>
      <c r="S112" s="88"/>
      <c r="T112" s="88"/>
      <c r="U112" s="88"/>
      <c r="V112" s="88"/>
      <c r="W112" s="88"/>
      <c r="X112" s="88"/>
      <c r="Y112" s="92" t="s">
        <v>259</v>
      </c>
      <c r="Z112" s="88"/>
    </row>
    <row r="113" spans="1:26" ht="78">
      <c r="A113" s="37" t="s">
        <v>255</v>
      </c>
      <c r="B113" s="4" t="s">
        <v>30</v>
      </c>
      <c r="C113" s="23" t="s">
        <v>127</v>
      </c>
      <c r="D113" s="27" t="s">
        <v>134</v>
      </c>
      <c r="E113" s="28" t="s">
        <v>156</v>
      </c>
      <c r="F113" s="98"/>
      <c r="G113" s="25">
        <v>2019</v>
      </c>
      <c r="H113" s="98"/>
      <c r="I113" s="28">
        <v>1071851</v>
      </c>
      <c r="J113" s="28">
        <v>250738</v>
      </c>
      <c r="K113" s="6">
        <f t="shared" si="2"/>
        <v>-821113</v>
      </c>
      <c r="L113" s="92" t="s">
        <v>257</v>
      </c>
      <c r="M113" s="88"/>
      <c r="N113" s="88"/>
      <c r="O113" s="28">
        <v>250738</v>
      </c>
      <c r="P113" s="88"/>
      <c r="Q113" s="88"/>
      <c r="R113" s="88"/>
      <c r="S113" s="88"/>
      <c r="T113" s="88"/>
      <c r="U113" s="88"/>
      <c r="V113" s="88"/>
      <c r="W113" s="88"/>
      <c r="X113" s="88"/>
      <c r="Y113" s="92" t="s">
        <v>257</v>
      </c>
      <c r="Z113" s="88"/>
    </row>
    <row r="114" spans="1:26" ht="62.4">
      <c r="A114" s="38" t="s">
        <v>256</v>
      </c>
      <c r="B114" s="39" t="s">
        <v>30</v>
      </c>
      <c r="C114" s="23" t="s">
        <v>128</v>
      </c>
      <c r="D114" s="27" t="s">
        <v>139</v>
      </c>
      <c r="E114" s="28">
        <v>1</v>
      </c>
      <c r="F114" s="27"/>
      <c r="G114" s="40">
        <v>2019</v>
      </c>
      <c r="H114" s="27"/>
      <c r="I114" s="30">
        <v>1020446</v>
      </c>
      <c r="J114" s="30">
        <v>440060</v>
      </c>
      <c r="K114" s="6">
        <f t="shared" si="2"/>
        <v>-580386</v>
      </c>
      <c r="L114" s="23" t="s">
        <v>51</v>
      </c>
      <c r="M114" s="86"/>
      <c r="N114" s="86"/>
      <c r="O114" s="30">
        <v>440060</v>
      </c>
      <c r="P114" s="86"/>
      <c r="Q114" s="86"/>
      <c r="R114" s="86"/>
      <c r="S114" s="86"/>
      <c r="T114" s="86"/>
      <c r="U114" s="86"/>
      <c r="V114" s="86"/>
      <c r="W114" s="86"/>
      <c r="X114" s="86"/>
      <c r="Y114" s="23" t="s">
        <v>51</v>
      </c>
      <c r="Z114" s="86"/>
    </row>
    <row r="115" spans="1:26">
      <c r="A115" s="119"/>
      <c r="B115" s="120"/>
      <c r="C115" s="5" t="s">
        <v>129</v>
      </c>
      <c r="D115" s="111"/>
      <c r="E115" s="111"/>
      <c r="F115" s="111"/>
      <c r="G115" s="111"/>
      <c r="H115" s="111"/>
      <c r="I115" s="65">
        <f>I13+I14+I15+I16+I17+I97</f>
        <v>43156407.32</v>
      </c>
      <c r="J115" s="65">
        <f>J13+J14+J15+J16+J17+J97</f>
        <v>2573799.0190000003</v>
      </c>
      <c r="K115" s="15">
        <f t="shared" si="2"/>
        <v>-40582608.300999999</v>
      </c>
      <c r="L115" s="121"/>
      <c r="M115" s="65">
        <f>M13+M14+M15+M16+M17+M97</f>
        <v>840788.49</v>
      </c>
      <c r="N115" s="120"/>
      <c r="O115" s="65">
        <f>O13+O14+O15+O16+O17+O97</f>
        <v>1733010.5290000001</v>
      </c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:26">
      <c r="A116" s="136" t="s">
        <v>267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8"/>
    </row>
    <row r="117" spans="1:26" ht="156">
      <c r="A117" s="37" t="s">
        <v>282</v>
      </c>
      <c r="B117" s="4" t="s">
        <v>30</v>
      </c>
      <c r="C117" s="104" t="s">
        <v>268</v>
      </c>
      <c r="D117" s="24" t="s">
        <v>41</v>
      </c>
      <c r="E117" s="6" t="s">
        <v>42</v>
      </c>
      <c r="F117" s="98"/>
      <c r="G117" s="98">
        <v>2019</v>
      </c>
      <c r="H117" s="98"/>
      <c r="I117" s="6">
        <v>219784.9</v>
      </c>
      <c r="J117" s="6">
        <v>133404.35</v>
      </c>
      <c r="K117" s="6">
        <f t="shared" si="2"/>
        <v>-86380.549999999988</v>
      </c>
      <c r="L117" s="94" t="s">
        <v>48</v>
      </c>
      <c r="M117" s="6">
        <v>133404.35</v>
      </c>
      <c r="N117" s="88"/>
      <c r="O117" s="27"/>
      <c r="P117" s="88"/>
      <c r="Q117" s="88"/>
      <c r="R117" s="88"/>
      <c r="S117" s="88"/>
      <c r="T117" s="88"/>
      <c r="U117" s="88"/>
      <c r="V117" s="88"/>
      <c r="W117" s="88"/>
      <c r="X117" s="88"/>
      <c r="Y117" s="95" t="s">
        <v>48</v>
      </c>
      <c r="Z117" s="88"/>
    </row>
    <row r="118" spans="1:26" ht="409.6">
      <c r="A118" s="37" t="s">
        <v>283</v>
      </c>
      <c r="B118" s="4" t="s">
        <v>30</v>
      </c>
      <c r="C118" s="23" t="s">
        <v>269</v>
      </c>
      <c r="D118" s="27" t="s">
        <v>46</v>
      </c>
      <c r="E118" s="28" t="s">
        <v>270</v>
      </c>
      <c r="F118" s="98"/>
      <c r="G118" s="98">
        <v>2019</v>
      </c>
      <c r="H118" s="98"/>
      <c r="I118" s="28">
        <v>220691.91</v>
      </c>
      <c r="J118" s="28">
        <v>117657.723</v>
      </c>
      <c r="K118" s="6">
        <f t="shared" si="2"/>
        <v>-103034.18700000001</v>
      </c>
      <c r="L118" s="23" t="s">
        <v>281</v>
      </c>
      <c r="M118" s="28">
        <v>117657.723</v>
      </c>
      <c r="N118" s="88"/>
      <c r="O118" s="27"/>
      <c r="P118" s="88"/>
      <c r="Q118" s="88"/>
      <c r="R118" s="88"/>
      <c r="S118" s="88"/>
      <c r="T118" s="88"/>
      <c r="U118" s="88"/>
      <c r="V118" s="88"/>
      <c r="W118" s="88"/>
      <c r="X118" s="88"/>
      <c r="Y118" s="64" t="s">
        <v>281</v>
      </c>
      <c r="Z118" s="88"/>
    </row>
    <row r="119" spans="1:26" ht="46.8">
      <c r="A119" s="38" t="s">
        <v>284</v>
      </c>
      <c r="B119" s="39" t="s">
        <v>30</v>
      </c>
      <c r="C119" s="23" t="s">
        <v>271</v>
      </c>
      <c r="D119" s="27"/>
      <c r="E119" s="28"/>
      <c r="F119" s="27"/>
      <c r="G119" s="27">
        <v>2019</v>
      </c>
      <c r="H119" s="27"/>
      <c r="I119" s="28">
        <f>I120+I129+I138</f>
        <v>1409352.83</v>
      </c>
      <c r="J119" s="28">
        <f>J120+J129+J138</f>
        <v>1323288</v>
      </c>
      <c r="K119" s="6">
        <f t="shared" si="2"/>
        <v>-86064.830000000075</v>
      </c>
      <c r="L119" s="87"/>
      <c r="M119" s="86"/>
      <c r="N119" s="86"/>
      <c r="O119" s="28">
        <f>O120+O129+O138</f>
        <v>1323288</v>
      </c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ht="31.2">
      <c r="A120" s="37" t="s">
        <v>285</v>
      </c>
      <c r="B120" s="4" t="s">
        <v>30</v>
      </c>
      <c r="C120" s="41" t="s">
        <v>122</v>
      </c>
      <c r="D120" s="67"/>
      <c r="E120" s="67">
        <v>14</v>
      </c>
      <c r="F120" s="98"/>
      <c r="G120" s="98">
        <v>2019</v>
      </c>
      <c r="H120" s="98"/>
      <c r="I120" s="63">
        <v>330330.00999999995</v>
      </c>
      <c r="J120" s="67">
        <v>560512</v>
      </c>
      <c r="K120" s="6">
        <f t="shared" si="2"/>
        <v>230181.99000000005</v>
      </c>
      <c r="L120" s="89"/>
      <c r="M120" s="88"/>
      <c r="N120" s="88"/>
      <c r="O120" s="67">
        <v>560512</v>
      </c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spans="1:26" ht="31.2">
      <c r="A121" s="37" t="s">
        <v>286</v>
      </c>
      <c r="B121" s="4" t="s">
        <v>30</v>
      </c>
      <c r="C121" s="23" t="s">
        <v>272</v>
      </c>
      <c r="D121" s="27" t="s">
        <v>43</v>
      </c>
      <c r="E121" s="27">
        <v>1</v>
      </c>
      <c r="F121" s="98"/>
      <c r="G121" s="98">
        <v>2019</v>
      </c>
      <c r="H121" s="98"/>
      <c r="I121" s="28">
        <v>32142.86</v>
      </c>
      <c r="J121" s="27"/>
      <c r="K121" s="6">
        <f t="shared" si="2"/>
        <v>-32142.86</v>
      </c>
      <c r="L121" s="89"/>
      <c r="M121" s="88"/>
      <c r="N121" s="88"/>
      <c r="O121" s="27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spans="1:26" ht="31.2">
      <c r="A122" s="37" t="s">
        <v>287</v>
      </c>
      <c r="B122" s="4" t="s">
        <v>30</v>
      </c>
      <c r="C122" s="23" t="s">
        <v>273</v>
      </c>
      <c r="D122" s="27" t="s">
        <v>43</v>
      </c>
      <c r="E122" s="27">
        <v>4</v>
      </c>
      <c r="F122" s="98"/>
      <c r="G122" s="98">
        <v>2019</v>
      </c>
      <c r="H122" s="98"/>
      <c r="I122" s="28">
        <v>154661</v>
      </c>
      <c r="J122" s="27">
        <v>432311</v>
      </c>
      <c r="K122" s="6">
        <f t="shared" si="2"/>
        <v>277650</v>
      </c>
      <c r="L122" s="89"/>
      <c r="M122" s="88"/>
      <c r="N122" s="88"/>
      <c r="O122" s="27">
        <v>432311</v>
      </c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31.2">
      <c r="A123" s="37" t="s">
        <v>288</v>
      </c>
      <c r="B123" s="4" t="s">
        <v>30</v>
      </c>
      <c r="C123" s="23" t="s">
        <v>274</v>
      </c>
      <c r="D123" s="27" t="s">
        <v>43</v>
      </c>
      <c r="E123" s="27">
        <v>2</v>
      </c>
      <c r="F123" s="98"/>
      <c r="G123" s="98">
        <v>2019</v>
      </c>
      <c r="H123" s="98"/>
      <c r="I123" s="28">
        <v>54285.06</v>
      </c>
      <c r="J123" s="27">
        <v>46911</v>
      </c>
      <c r="K123" s="6">
        <f t="shared" si="2"/>
        <v>-7374.0599999999977</v>
      </c>
      <c r="L123" s="89"/>
      <c r="M123" s="88"/>
      <c r="N123" s="88"/>
      <c r="O123" s="27">
        <v>46911</v>
      </c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spans="1:26" ht="31.2">
      <c r="A124" s="37" t="s">
        <v>289</v>
      </c>
      <c r="B124" s="4" t="s">
        <v>30</v>
      </c>
      <c r="C124" s="23" t="s">
        <v>275</v>
      </c>
      <c r="D124" s="27" t="s">
        <v>43</v>
      </c>
      <c r="E124" s="27">
        <v>1</v>
      </c>
      <c r="F124" s="98"/>
      <c r="G124" s="98">
        <v>2019</v>
      </c>
      <c r="H124" s="98"/>
      <c r="I124" s="28">
        <v>1915.16</v>
      </c>
      <c r="J124" s="27"/>
      <c r="K124" s="6">
        <f t="shared" si="2"/>
        <v>-1915.16</v>
      </c>
      <c r="L124" s="89"/>
      <c r="M124" s="88"/>
      <c r="N124" s="88"/>
      <c r="O124" s="27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31.2">
      <c r="A125" s="37" t="s">
        <v>290</v>
      </c>
      <c r="B125" s="4" t="s">
        <v>30</v>
      </c>
      <c r="C125" s="23" t="s">
        <v>276</v>
      </c>
      <c r="D125" s="27" t="s">
        <v>43</v>
      </c>
      <c r="E125" s="27">
        <v>1</v>
      </c>
      <c r="F125" s="98"/>
      <c r="G125" s="98">
        <v>2019</v>
      </c>
      <c r="H125" s="98"/>
      <c r="I125" s="28">
        <v>14930.39</v>
      </c>
      <c r="J125" s="27">
        <v>17040</v>
      </c>
      <c r="K125" s="6">
        <f t="shared" si="2"/>
        <v>2109.6100000000006</v>
      </c>
      <c r="L125" s="89"/>
      <c r="M125" s="88"/>
      <c r="N125" s="88"/>
      <c r="O125" s="27">
        <v>17040</v>
      </c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31.2">
      <c r="A126" s="37" t="s">
        <v>291</v>
      </c>
      <c r="B126" s="4" t="s">
        <v>30</v>
      </c>
      <c r="C126" s="23" t="s">
        <v>277</v>
      </c>
      <c r="D126" s="27" t="s">
        <v>43</v>
      </c>
      <c r="E126" s="27">
        <v>1</v>
      </c>
      <c r="F126" s="98"/>
      <c r="G126" s="98">
        <v>2019</v>
      </c>
      <c r="H126" s="98"/>
      <c r="I126" s="28">
        <v>8482.14</v>
      </c>
      <c r="J126" s="27">
        <v>9349</v>
      </c>
      <c r="K126" s="6">
        <f t="shared" si="2"/>
        <v>866.86000000000058</v>
      </c>
      <c r="L126" s="89"/>
      <c r="M126" s="88"/>
      <c r="N126" s="88"/>
      <c r="O126" s="27">
        <v>9349</v>
      </c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spans="1:26" ht="31.2">
      <c r="A127" s="37" t="s">
        <v>292</v>
      </c>
      <c r="B127" s="4" t="s">
        <v>30</v>
      </c>
      <c r="C127" s="23" t="s">
        <v>278</v>
      </c>
      <c r="D127" s="27" t="s">
        <v>43</v>
      </c>
      <c r="E127" s="27">
        <v>3</v>
      </c>
      <c r="F127" s="98"/>
      <c r="G127" s="98">
        <v>2019</v>
      </c>
      <c r="H127" s="98"/>
      <c r="I127" s="28">
        <v>50520.54</v>
      </c>
      <c r="J127" s="27">
        <v>54901</v>
      </c>
      <c r="K127" s="6">
        <f t="shared" si="2"/>
        <v>4380.4599999999991</v>
      </c>
      <c r="L127" s="89"/>
      <c r="M127" s="88"/>
      <c r="N127" s="88"/>
      <c r="O127" s="27">
        <v>54901</v>
      </c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spans="1:26" ht="31.2">
      <c r="A128" s="37" t="s">
        <v>293</v>
      </c>
      <c r="B128" s="4" t="s">
        <v>30</v>
      </c>
      <c r="C128" s="23" t="s">
        <v>279</v>
      </c>
      <c r="D128" s="27" t="s">
        <v>43</v>
      </c>
      <c r="E128" s="27">
        <v>1</v>
      </c>
      <c r="F128" s="98"/>
      <c r="G128" s="98">
        <v>2019</v>
      </c>
      <c r="H128" s="98"/>
      <c r="I128" s="28">
        <v>13392.86</v>
      </c>
      <c r="J128" s="27">
        <v>0</v>
      </c>
      <c r="K128" s="6">
        <f t="shared" si="2"/>
        <v>-13392.86</v>
      </c>
      <c r="L128" s="89"/>
      <c r="M128" s="88"/>
      <c r="N128" s="88"/>
      <c r="O128" s="27">
        <v>0</v>
      </c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spans="1:26" ht="31.2">
      <c r="A129" s="37" t="s">
        <v>294</v>
      </c>
      <c r="B129" s="4" t="s">
        <v>30</v>
      </c>
      <c r="C129" s="41" t="s">
        <v>113</v>
      </c>
      <c r="D129" s="67"/>
      <c r="E129" s="67">
        <v>24</v>
      </c>
      <c r="F129" s="98"/>
      <c r="G129" s="98">
        <v>2019</v>
      </c>
      <c r="H129" s="98"/>
      <c r="I129" s="63">
        <v>567171.49</v>
      </c>
      <c r="J129" s="67">
        <v>218840</v>
      </c>
      <c r="K129" s="6">
        <f t="shared" si="2"/>
        <v>-348331.49</v>
      </c>
      <c r="L129" s="89"/>
      <c r="M129" s="88"/>
      <c r="N129" s="88"/>
      <c r="O129" s="67">
        <v>218840</v>
      </c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spans="1:26" ht="31.2">
      <c r="A130" s="37" t="s">
        <v>295</v>
      </c>
      <c r="B130" s="4" t="s">
        <v>30</v>
      </c>
      <c r="C130" s="23" t="s">
        <v>272</v>
      </c>
      <c r="D130" s="27" t="s">
        <v>43</v>
      </c>
      <c r="E130" s="27">
        <v>2</v>
      </c>
      <c r="F130" s="98"/>
      <c r="G130" s="98">
        <v>2019</v>
      </c>
      <c r="H130" s="98"/>
      <c r="I130" s="28">
        <v>64285.71</v>
      </c>
      <c r="J130" s="27"/>
      <c r="K130" s="6">
        <f t="shared" si="2"/>
        <v>-64285.71</v>
      </c>
      <c r="L130" s="89"/>
      <c r="M130" s="88"/>
      <c r="N130" s="88"/>
      <c r="O130" s="27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spans="1:26" ht="31.2">
      <c r="A131" s="37" t="s">
        <v>296</v>
      </c>
      <c r="B131" s="4" t="s">
        <v>30</v>
      </c>
      <c r="C131" s="23" t="s">
        <v>273</v>
      </c>
      <c r="D131" s="27" t="s">
        <v>43</v>
      </c>
      <c r="E131" s="27">
        <v>7</v>
      </c>
      <c r="F131" s="98"/>
      <c r="G131" s="98">
        <v>2019</v>
      </c>
      <c r="H131" s="98"/>
      <c r="I131" s="28">
        <v>270656.25</v>
      </c>
      <c r="J131" s="27">
        <v>54039</v>
      </c>
      <c r="K131" s="6">
        <f t="shared" si="2"/>
        <v>-216617.25</v>
      </c>
      <c r="L131" s="89"/>
      <c r="M131" s="88"/>
      <c r="N131" s="88"/>
      <c r="O131" s="27">
        <v>54039</v>
      </c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6" ht="31.2">
      <c r="A132" s="37" t="s">
        <v>297</v>
      </c>
      <c r="B132" s="4" t="s">
        <v>30</v>
      </c>
      <c r="C132" s="23" t="s">
        <v>274</v>
      </c>
      <c r="D132" s="27" t="s">
        <v>43</v>
      </c>
      <c r="E132" s="27">
        <v>3</v>
      </c>
      <c r="F132" s="98"/>
      <c r="G132" s="98">
        <v>2019</v>
      </c>
      <c r="H132" s="98"/>
      <c r="I132" s="28">
        <v>81428.570000000007</v>
      </c>
      <c r="J132" s="27">
        <v>46911</v>
      </c>
      <c r="K132" s="6">
        <f t="shared" si="2"/>
        <v>-34517.570000000007</v>
      </c>
      <c r="L132" s="89"/>
      <c r="M132" s="88"/>
      <c r="N132" s="88"/>
      <c r="O132" s="27">
        <v>46911</v>
      </c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31.2">
      <c r="A133" s="37" t="s">
        <v>298</v>
      </c>
      <c r="B133" s="4" t="s">
        <v>30</v>
      </c>
      <c r="C133" s="23" t="s">
        <v>280</v>
      </c>
      <c r="D133" s="27" t="s">
        <v>43</v>
      </c>
      <c r="E133" s="27">
        <v>1</v>
      </c>
      <c r="F133" s="98"/>
      <c r="G133" s="98">
        <v>2019</v>
      </c>
      <c r="H133" s="98"/>
      <c r="I133" s="28">
        <v>15944.64</v>
      </c>
      <c r="J133" s="27"/>
      <c r="K133" s="6">
        <f t="shared" si="2"/>
        <v>-15944.64</v>
      </c>
      <c r="L133" s="89"/>
      <c r="M133" s="88"/>
      <c r="N133" s="88"/>
      <c r="O133" s="27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 ht="31.2">
      <c r="A134" s="37" t="s">
        <v>299</v>
      </c>
      <c r="B134" s="4" t="s">
        <v>30</v>
      </c>
      <c r="C134" s="23" t="s">
        <v>275</v>
      </c>
      <c r="D134" s="27" t="s">
        <v>43</v>
      </c>
      <c r="E134" s="27">
        <v>2</v>
      </c>
      <c r="F134" s="98"/>
      <c r="G134" s="98">
        <v>2019</v>
      </c>
      <c r="H134" s="98"/>
      <c r="I134" s="28">
        <v>3830.36</v>
      </c>
      <c r="J134" s="27"/>
      <c r="K134" s="6">
        <f t="shared" si="2"/>
        <v>-3830.36</v>
      </c>
      <c r="L134" s="89"/>
      <c r="M134" s="88"/>
      <c r="N134" s="88"/>
      <c r="O134" s="27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 ht="31.2">
      <c r="A135" s="37" t="s">
        <v>300</v>
      </c>
      <c r="B135" s="4" t="s">
        <v>30</v>
      </c>
      <c r="C135" s="23" t="s">
        <v>276</v>
      </c>
      <c r="D135" s="27" t="s">
        <v>43</v>
      </c>
      <c r="E135" s="27">
        <v>2</v>
      </c>
      <c r="F135" s="98"/>
      <c r="G135" s="98">
        <v>2019</v>
      </c>
      <c r="H135" s="98"/>
      <c r="I135" s="28">
        <v>29860.78</v>
      </c>
      <c r="J135" s="27">
        <v>17040</v>
      </c>
      <c r="K135" s="6">
        <f t="shared" si="2"/>
        <v>-12820.779999999999</v>
      </c>
      <c r="L135" s="89"/>
      <c r="M135" s="88"/>
      <c r="N135" s="88"/>
      <c r="O135" s="27">
        <v>17040</v>
      </c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ht="31.2">
      <c r="A136" s="37" t="s">
        <v>301</v>
      </c>
      <c r="B136" s="4" t="s">
        <v>30</v>
      </c>
      <c r="C136" s="23" t="s">
        <v>277</v>
      </c>
      <c r="D136" s="27" t="s">
        <v>43</v>
      </c>
      <c r="E136" s="27">
        <v>2</v>
      </c>
      <c r="F136" s="98"/>
      <c r="G136" s="98">
        <v>2019</v>
      </c>
      <c r="H136" s="98"/>
      <c r="I136" s="28">
        <v>16964.29</v>
      </c>
      <c r="J136" s="27">
        <v>9349</v>
      </c>
      <c r="K136" s="6">
        <f t="shared" si="2"/>
        <v>-7615.2900000000009</v>
      </c>
      <c r="L136" s="89"/>
      <c r="M136" s="88"/>
      <c r="N136" s="88"/>
      <c r="O136" s="27">
        <v>9349</v>
      </c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6" ht="31.2">
      <c r="A137" s="37" t="s">
        <v>302</v>
      </c>
      <c r="B137" s="4" t="s">
        <v>30</v>
      </c>
      <c r="C137" s="23" t="s">
        <v>278</v>
      </c>
      <c r="D137" s="27" t="s">
        <v>43</v>
      </c>
      <c r="E137" s="27">
        <v>5</v>
      </c>
      <c r="F137" s="98"/>
      <c r="G137" s="98">
        <v>2019</v>
      </c>
      <c r="H137" s="98"/>
      <c r="I137" s="28">
        <v>84200.89</v>
      </c>
      <c r="J137" s="27">
        <v>91501</v>
      </c>
      <c r="K137" s="6">
        <f t="shared" si="2"/>
        <v>7300.1100000000006</v>
      </c>
      <c r="L137" s="89"/>
      <c r="M137" s="88"/>
      <c r="N137" s="88"/>
      <c r="O137" s="27">
        <v>91501</v>
      </c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spans="1:26" ht="31.2">
      <c r="A138" s="37" t="s">
        <v>303</v>
      </c>
      <c r="B138" s="4" t="s">
        <v>30</v>
      </c>
      <c r="C138" s="41" t="s">
        <v>89</v>
      </c>
      <c r="D138" s="67"/>
      <c r="E138" s="67">
        <v>20</v>
      </c>
      <c r="F138" s="98"/>
      <c r="G138" s="98">
        <v>2019</v>
      </c>
      <c r="H138" s="98"/>
      <c r="I138" s="63">
        <v>511851.32999999996</v>
      </c>
      <c r="J138" s="67">
        <v>543936</v>
      </c>
      <c r="K138" s="6">
        <f t="shared" si="2"/>
        <v>32084.670000000042</v>
      </c>
      <c r="L138" s="89"/>
      <c r="M138" s="88"/>
      <c r="N138" s="88"/>
      <c r="O138" s="67">
        <v>543936</v>
      </c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spans="1:26" ht="31.2">
      <c r="A139" s="37" t="s">
        <v>304</v>
      </c>
      <c r="B139" s="4" t="s">
        <v>30</v>
      </c>
      <c r="C139" s="23" t="s">
        <v>272</v>
      </c>
      <c r="D139" s="27" t="s">
        <v>43</v>
      </c>
      <c r="E139" s="27">
        <v>1</v>
      </c>
      <c r="F139" s="98"/>
      <c r="G139" s="98">
        <v>2019</v>
      </c>
      <c r="H139" s="98"/>
      <c r="I139" s="28">
        <v>32142.86</v>
      </c>
      <c r="J139" s="27"/>
      <c r="K139" s="6">
        <f t="shared" si="2"/>
        <v>-32142.86</v>
      </c>
      <c r="L139" s="89"/>
      <c r="M139" s="88"/>
      <c r="N139" s="88"/>
      <c r="O139" s="27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spans="1:26" ht="31.2">
      <c r="A140" s="37" t="s">
        <v>305</v>
      </c>
      <c r="B140" s="4" t="s">
        <v>30</v>
      </c>
      <c r="C140" s="23" t="s">
        <v>273</v>
      </c>
      <c r="D140" s="27" t="s">
        <v>43</v>
      </c>
      <c r="E140" s="27">
        <v>8</v>
      </c>
      <c r="F140" s="98"/>
      <c r="G140" s="98">
        <v>2019</v>
      </c>
      <c r="H140" s="98"/>
      <c r="I140" s="28">
        <v>309321.43</v>
      </c>
      <c r="J140" s="27">
        <v>324233</v>
      </c>
      <c r="K140" s="6">
        <f t="shared" si="2"/>
        <v>14911.570000000007</v>
      </c>
      <c r="L140" s="89"/>
      <c r="M140" s="88"/>
      <c r="N140" s="88"/>
      <c r="O140" s="27">
        <v>324233</v>
      </c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spans="1:26" ht="31.2">
      <c r="A141" s="37" t="s">
        <v>306</v>
      </c>
      <c r="B141" s="4" t="s">
        <v>30</v>
      </c>
      <c r="C141" s="23" t="s">
        <v>274</v>
      </c>
      <c r="D141" s="27" t="s">
        <v>43</v>
      </c>
      <c r="E141" s="27">
        <v>2</v>
      </c>
      <c r="F141" s="98"/>
      <c r="G141" s="98">
        <v>2019</v>
      </c>
      <c r="H141" s="98"/>
      <c r="I141" s="28">
        <v>54286</v>
      </c>
      <c r="J141" s="27">
        <v>46911</v>
      </c>
      <c r="K141" s="6">
        <f t="shared" si="2"/>
        <v>-7375</v>
      </c>
      <c r="L141" s="89"/>
      <c r="M141" s="88"/>
      <c r="N141" s="88"/>
      <c r="O141" s="27">
        <v>46911</v>
      </c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spans="1:26" ht="31.2">
      <c r="A142" s="37" t="s">
        <v>307</v>
      </c>
      <c r="B142" s="4" t="s">
        <v>30</v>
      </c>
      <c r="C142" s="23" t="s">
        <v>275</v>
      </c>
      <c r="D142" s="27" t="s">
        <v>43</v>
      </c>
      <c r="E142" s="27">
        <v>1</v>
      </c>
      <c r="F142" s="98"/>
      <c r="G142" s="98">
        <v>2019</v>
      </c>
      <c r="H142" s="98"/>
      <c r="I142" s="28">
        <v>1915.18</v>
      </c>
      <c r="J142" s="27"/>
      <c r="K142" s="6">
        <f t="shared" ref="K142:K145" si="11">J142-I142</f>
        <v>-1915.18</v>
      </c>
      <c r="L142" s="89"/>
      <c r="M142" s="88"/>
      <c r="N142" s="88"/>
      <c r="O142" s="27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spans="1:26" ht="31.2">
      <c r="A143" s="37" t="s">
        <v>308</v>
      </c>
      <c r="B143" s="4" t="s">
        <v>30</v>
      </c>
      <c r="C143" s="23" t="s">
        <v>276</v>
      </c>
      <c r="D143" s="27" t="s">
        <v>43</v>
      </c>
      <c r="E143" s="27">
        <v>2</v>
      </c>
      <c r="F143" s="98"/>
      <c r="G143" s="98">
        <v>2019</v>
      </c>
      <c r="H143" s="98"/>
      <c r="I143" s="28">
        <v>29860.86</v>
      </c>
      <c r="J143" s="27">
        <v>17041</v>
      </c>
      <c r="K143" s="6">
        <f t="shared" si="11"/>
        <v>-12819.86</v>
      </c>
      <c r="L143" s="89"/>
      <c r="M143" s="88"/>
      <c r="N143" s="88"/>
      <c r="O143" s="27">
        <v>17041</v>
      </c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spans="1:26" ht="31.2">
      <c r="A144" s="37" t="s">
        <v>309</v>
      </c>
      <c r="B144" s="4" t="s">
        <v>30</v>
      </c>
      <c r="C144" s="23" t="s">
        <v>277</v>
      </c>
      <c r="D144" s="27" t="s">
        <v>43</v>
      </c>
      <c r="E144" s="27">
        <v>2</v>
      </c>
      <c r="F144" s="98"/>
      <c r="G144" s="98">
        <v>2019</v>
      </c>
      <c r="H144" s="98"/>
      <c r="I144" s="28">
        <v>16964.29</v>
      </c>
      <c r="J144" s="27">
        <v>9349</v>
      </c>
      <c r="K144" s="6">
        <f t="shared" si="11"/>
        <v>-7615.2900000000009</v>
      </c>
      <c r="L144" s="89"/>
      <c r="M144" s="88"/>
      <c r="N144" s="88"/>
      <c r="O144" s="27">
        <v>9349</v>
      </c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spans="1:26" ht="31.2">
      <c r="A145" s="37" t="s">
        <v>310</v>
      </c>
      <c r="B145" s="4" t="s">
        <v>30</v>
      </c>
      <c r="C145" s="23" t="s">
        <v>278</v>
      </c>
      <c r="D145" s="27" t="s">
        <v>43</v>
      </c>
      <c r="E145" s="27">
        <v>4</v>
      </c>
      <c r="F145" s="98"/>
      <c r="G145" s="98">
        <v>2019</v>
      </c>
      <c r="H145" s="98"/>
      <c r="I145" s="28">
        <v>67360.710000000006</v>
      </c>
      <c r="J145" s="27">
        <v>146402</v>
      </c>
      <c r="K145" s="6">
        <f t="shared" si="11"/>
        <v>79041.289999999994</v>
      </c>
      <c r="L145" s="89"/>
      <c r="M145" s="88"/>
      <c r="N145" s="88"/>
      <c r="O145" s="27">
        <v>146402</v>
      </c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spans="1:26" ht="26.4" customHeight="1">
      <c r="A146" s="122"/>
      <c r="B146" s="123"/>
      <c r="C146" s="124" t="s">
        <v>32</v>
      </c>
      <c r="D146" s="111"/>
      <c r="E146" s="123"/>
      <c r="F146" s="123"/>
      <c r="G146" s="123"/>
      <c r="H146" s="123"/>
      <c r="I146" s="65">
        <f>I117+I118+I119</f>
        <v>1849829.6400000001</v>
      </c>
      <c r="J146" s="65">
        <f>J117+J18+J119+J118</f>
        <v>1574350.0730000001</v>
      </c>
      <c r="K146" s="65">
        <f t="shared" ref="K146" si="12">K117+K118+K119</f>
        <v>-275479.56700000004</v>
      </c>
      <c r="L146" s="125"/>
      <c r="M146" s="65">
        <f>M117+M118+M119</f>
        <v>251062.073</v>
      </c>
      <c r="N146" s="111"/>
      <c r="O146" s="65">
        <f>O117+O118+O119</f>
        <v>1323288</v>
      </c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</row>
    <row r="147" spans="1:26">
      <c r="A147" s="136" t="s">
        <v>311</v>
      </c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8"/>
    </row>
    <row r="148" spans="1:26">
      <c r="A148" s="103" t="s">
        <v>282</v>
      </c>
      <c r="B148" s="103"/>
      <c r="C148" s="105" t="s">
        <v>324</v>
      </c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:26" ht="62.4">
      <c r="A149" s="37" t="s">
        <v>325</v>
      </c>
      <c r="B149" s="4" t="s">
        <v>30</v>
      </c>
      <c r="C149" s="23" t="s">
        <v>312</v>
      </c>
      <c r="D149" s="27" t="s">
        <v>130</v>
      </c>
      <c r="E149" s="98"/>
      <c r="F149" s="98"/>
      <c r="G149" s="98">
        <v>2019</v>
      </c>
      <c r="H149" s="98"/>
      <c r="I149" s="98"/>
      <c r="J149" s="28">
        <v>44076.61</v>
      </c>
      <c r="K149" s="6">
        <f t="shared" ref="K149:K158" si="13">J149-I149</f>
        <v>44076.61</v>
      </c>
      <c r="L149" s="91" t="s">
        <v>323</v>
      </c>
      <c r="M149" s="28">
        <v>44076.61</v>
      </c>
      <c r="N149" s="88"/>
      <c r="O149" s="27"/>
      <c r="P149" s="88"/>
      <c r="Q149" s="88"/>
      <c r="R149" s="88"/>
      <c r="S149" s="88"/>
      <c r="T149" s="88"/>
      <c r="U149" s="88"/>
      <c r="V149" s="88"/>
      <c r="W149" s="88"/>
      <c r="X149" s="88"/>
      <c r="Y149" s="91" t="s">
        <v>323</v>
      </c>
      <c r="Z149" s="88"/>
    </row>
    <row r="150" spans="1:26" ht="31.2">
      <c r="A150" s="37" t="s">
        <v>326</v>
      </c>
      <c r="B150" s="4" t="s">
        <v>30</v>
      </c>
      <c r="C150" s="23" t="s">
        <v>313</v>
      </c>
      <c r="D150" s="27" t="s">
        <v>314</v>
      </c>
      <c r="E150" s="98"/>
      <c r="F150" s="98"/>
      <c r="G150" s="98">
        <v>2019</v>
      </c>
      <c r="H150" s="98"/>
      <c r="I150" s="98"/>
      <c r="J150" s="28">
        <v>13208.6</v>
      </c>
      <c r="K150" s="6">
        <f t="shared" si="13"/>
        <v>13208.6</v>
      </c>
      <c r="L150" s="91" t="s">
        <v>323</v>
      </c>
      <c r="M150" s="28">
        <v>13208.6</v>
      </c>
      <c r="N150" s="88"/>
      <c r="O150" s="27"/>
      <c r="P150" s="88"/>
      <c r="Q150" s="88"/>
      <c r="R150" s="88"/>
      <c r="S150" s="88"/>
      <c r="T150" s="88"/>
      <c r="U150" s="88"/>
      <c r="V150" s="88"/>
      <c r="W150" s="88"/>
      <c r="X150" s="88"/>
      <c r="Y150" s="91" t="s">
        <v>323</v>
      </c>
      <c r="Z150" s="88"/>
    </row>
    <row r="151" spans="1:26" ht="46.8">
      <c r="A151" s="37" t="s">
        <v>327</v>
      </c>
      <c r="B151" s="4" t="s">
        <v>30</v>
      </c>
      <c r="C151" s="23" t="s">
        <v>315</v>
      </c>
      <c r="D151" s="27" t="s">
        <v>316</v>
      </c>
      <c r="E151" s="98"/>
      <c r="F151" s="98"/>
      <c r="G151" s="98">
        <v>2019</v>
      </c>
      <c r="H151" s="98"/>
      <c r="I151" s="98"/>
      <c r="J151" s="28">
        <v>182</v>
      </c>
      <c r="K151" s="6">
        <f t="shared" si="13"/>
        <v>182</v>
      </c>
      <c r="L151" s="91" t="s">
        <v>323</v>
      </c>
      <c r="M151" s="28">
        <v>182</v>
      </c>
      <c r="N151" s="88"/>
      <c r="O151" s="27"/>
      <c r="P151" s="88"/>
      <c r="Q151" s="88"/>
      <c r="R151" s="88"/>
      <c r="S151" s="88"/>
      <c r="T151" s="88"/>
      <c r="U151" s="88"/>
      <c r="V151" s="88"/>
      <c r="W151" s="88"/>
      <c r="X151" s="88"/>
      <c r="Y151" s="91" t="s">
        <v>323</v>
      </c>
      <c r="Z151" s="88"/>
    </row>
    <row r="152" spans="1:26" ht="46.8">
      <c r="A152" s="37" t="s">
        <v>328</v>
      </c>
      <c r="B152" s="4" t="s">
        <v>30</v>
      </c>
      <c r="C152" s="23" t="s">
        <v>317</v>
      </c>
      <c r="D152" s="27" t="s">
        <v>130</v>
      </c>
      <c r="E152" s="98"/>
      <c r="F152" s="98"/>
      <c r="G152" s="98">
        <v>2019</v>
      </c>
      <c r="H152" s="98"/>
      <c r="I152" s="98"/>
      <c r="J152" s="28">
        <v>93000</v>
      </c>
      <c r="K152" s="6">
        <f t="shared" si="13"/>
        <v>93000</v>
      </c>
      <c r="L152" s="91" t="s">
        <v>323</v>
      </c>
      <c r="M152" s="28">
        <v>93000</v>
      </c>
      <c r="N152" s="88"/>
      <c r="O152" s="27"/>
      <c r="P152" s="88"/>
      <c r="Q152" s="88"/>
      <c r="R152" s="88"/>
      <c r="S152" s="88"/>
      <c r="T152" s="88"/>
      <c r="U152" s="88"/>
      <c r="V152" s="88"/>
      <c r="W152" s="88"/>
      <c r="X152" s="88"/>
      <c r="Y152" s="91" t="s">
        <v>323</v>
      </c>
      <c r="Z152" s="88"/>
    </row>
    <row r="153" spans="1:26" ht="31.2">
      <c r="A153" s="37" t="s">
        <v>329</v>
      </c>
      <c r="B153" s="4" t="s">
        <v>30</v>
      </c>
      <c r="C153" s="23" t="s">
        <v>318</v>
      </c>
      <c r="D153" s="27" t="s">
        <v>130</v>
      </c>
      <c r="E153" s="98"/>
      <c r="F153" s="98"/>
      <c r="G153" s="98">
        <v>2019</v>
      </c>
      <c r="H153" s="98"/>
      <c r="I153" s="98"/>
      <c r="J153" s="28">
        <v>9331</v>
      </c>
      <c r="K153" s="6">
        <f t="shared" si="13"/>
        <v>9331</v>
      </c>
      <c r="L153" s="91" t="s">
        <v>323</v>
      </c>
      <c r="M153" s="28">
        <v>9331</v>
      </c>
      <c r="N153" s="88"/>
      <c r="O153" s="27"/>
      <c r="P153" s="88"/>
      <c r="Q153" s="88"/>
      <c r="R153" s="88"/>
      <c r="S153" s="88"/>
      <c r="T153" s="88"/>
      <c r="U153" s="88"/>
      <c r="V153" s="88"/>
      <c r="W153" s="88"/>
      <c r="X153" s="88"/>
      <c r="Y153" s="91" t="s">
        <v>323</v>
      </c>
      <c r="Z153" s="88"/>
    </row>
    <row r="154" spans="1:26" ht="31.2">
      <c r="A154" s="37" t="s">
        <v>330</v>
      </c>
      <c r="B154" s="4" t="s">
        <v>30</v>
      </c>
      <c r="C154" s="23" t="s">
        <v>319</v>
      </c>
      <c r="D154" s="27" t="s">
        <v>316</v>
      </c>
      <c r="E154" s="98"/>
      <c r="F154" s="98"/>
      <c r="G154" s="98">
        <v>2019</v>
      </c>
      <c r="H154" s="98"/>
      <c r="I154" s="98"/>
      <c r="J154" s="28">
        <v>6448.2</v>
      </c>
      <c r="K154" s="6">
        <f t="shared" si="13"/>
        <v>6448.2</v>
      </c>
      <c r="L154" s="91" t="s">
        <v>323</v>
      </c>
      <c r="M154" s="28">
        <v>6448.2</v>
      </c>
      <c r="N154" s="88"/>
      <c r="O154" s="27"/>
      <c r="P154" s="88"/>
      <c r="Q154" s="88"/>
      <c r="R154" s="88"/>
      <c r="S154" s="88"/>
      <c r="T154" s="88"/>
      <c r="U154" s="88"/>
      <c r="V154" s="88"/>
      <c r="W154" s="88"/>
      <c r="X154" s="88"/>
      <c r="Y154" s="91" t="s">
        <v>323</v>
      </c>
      <c r="Z154" s="88"/>
    </row>
    <row r="155" spans="1:26" ht="31.2">
      <c r="A155" s="37" t="s">
        <v>332</v>
      </c>
      <c r="B155" s="4" t="s">
        <v>30</v>
      </c>
      <c r="C155" s="23" t="s">
        <v>320</v>
      </c>
      <c r="D155" s="27" t="s">
        <v>316</v>
      </c>
      <c r="E155" s="98"/>
      <c r="F155" s="98"/>
      <c r="G155" s="98">
        <v>2019</v>
      </c>
      <c r="H155" s="98"/>
      <c r="I155" s="98"/>
      <c r="J155" s="28">
        <v>622.29999999999995</v>
      </c>
      <c r="K155" s="6">
        <f t="shared" si="13"/>
        <v>622.29999999999995</v>
      </c>
      <c r="L155" s="91" t="s">
        <v>323</v>
      </c>
      <c r="M155" s="28">
        <v>622.29999999999995</v>
      </c>
      <c r="N155" s="88"/>
      <c r="O155" s="27"/>
      <c r="P155" s="88"/>
      <c r="Q155" s="88"/>
      <c r="R155" s="88"/>
      <c r="S155" s="88"/>
      <c r="T155" s="88"/>
      <c r="U155" s="88"/>
      <c r="V155" s="88"/>
      <c r="W155" s="88"/>
      <c r="X155" s="88"/>
      <c r="Y155" s="91" t="s">
        <v>323</v>
      </c>
      <c r="Z155" s="88"/>
    </row>
    <row r="156" spans="1:26" ht="31.2">
      <c r="A156" s="37" t="s">
        <v>331</v>
      </c>
      <c r="B156" s="4" t="s">
        <v>30</v>
      </c>
      <c r="C156" s="23" t="s">
        <v>321</v>
      </c>
      <c r="D156" s="27" t="s">
        <v>316</v>
      </c>
      <c r="E156" s="98"/>
      <c r="F156" s="98"/>
      <c r="G156" s="98">
        <v>2019</v>
      </c>
      <c r="H156" s="98"/>
      <c r="I156" s="98"/>
      <c r="J156" s="28">
        <v>239.3</v>
      </c>
      <c r="K156" s="6">
        <f t="shared" si="13"/>
        <v>239.3</v>
      </c>
      <c r="L156" s="91" t="s">
        <v>323</v>
      </c>
      <c r="M156" s="28">
        <v>239.3</v>
      </c>
      <c r="N156" s="88"/>
      <c r="O156" s="27"/>
      <c r="P156" s="88"/>
      <c r="Q156" s="88"/>
      <c r="R156" s="88"/>
      <c r="S156" s="88"/>
      <c r="T156" s="88"/>
      <c r="U156" s="88"/>
      <c r="V156" s="88"/>
      <c r="W156" s="88"/>
      <c r="X156" s="88"/>
      <c r="Y156" s="91" t="s">
        <v>323</v>
      </c>
      <c r="Z156" s="88"/>
    </row>
    <row r="157" spans="1:26">
      <c r="A157" s="37" t="s">
        <v>283</v>
      </c>
      <c r="B157" s="4"/>
      <c r="C157" s="5" t="s">
        <v>334</v>
      </c>
      <c r="D157" s="27"/>
      <c r="E157" s="98"/>
      <c r="F157" s="98"/>
      <c r="G157" s="98"/>
      <c r="H157" s="98"/>
      <c r="I157" s="98"/>
      <c r="J157" s="28"/>
      <c r="K157" s="6">
        <f t="shared" si="13"/>
        <v>0</v>
      </c>
      <c r="L157" s="91"/>
      <c r="M157" s="28"/>
      <c r="N157" s="88"/>
      <c r="O157" s="27"/>
      <c r="P157" s="88"/>
      <c r="Q157" s="88"/>
      <c r="R157" s="88"/>
      <c r="S157" s="88"/>
      <c r="T157" s="88"/>
      <c r="U157" s="88"/>
      <c r="V157" s="88"/>
      <c r="W157" s="88"/>
      <c r="X157" s="88"/>
      <c r="Y157" s="91"/>
      <c r="Z157" s="88"/>
    </row>
    <row r="158" spans="1:26" ht="31.2">
      <c r="A158" s="37" t="s">
        <v>333</v>
      </c>
      <c r="B158" s="4" t="s">
        <v>30</v>
      </c>
      <c r="C158" s="23" t="s">
        <v>322</v>
      </c>
      <c r="D158" s="27" t="s">
        <v>316</v>
      </c>
      <c r="E158" s="98"/>
      <c r="F158" s="98"/>
      <c r="G158" s="98">
        <v>2019</v>
      </c>
      <c r="H158" s="98"/>
      <c r="I158" s="98"/>
      <c r="J158" s="28">
        <v>714.87</v>
      </c>
      <c r="K158" s="6">
        <f t="shared" si="13"/>
        <v>714.87</v>
      </c>
      <c r="L158" s="91" t="s">
        <v>323</v>
      </c>
      <c r="M158" s="28">
        <v>714.87</v>
      </c>
      <c r="N158" s="88"/>
      <c r="O158" s="27"/>
      <c r="P158" s="88"/>
      <c r="Q158" s="88"/>
      <c r="R158" s="88"/>
      <c r="S158" s="88"/>
      <c r="T158" s="88"/>
      <c r="U158" s="88"/>
      <c r="V158" s="88"/>
      <c r="W158" s="88"/>
      <c r="X158" s="88"/>
      <c r="Y158" s="91" t="s">
        <v>323</v>
      </c>
      <c r="Z158" s="88"/>
    </row>
    <row r="159" spans="1:26" ht="31.2">
      <c r="A159" s="119"/>
      <c r="B159" s="111"/>
      <c r="C159" s="124" t="s">
        <v>335</v>
      </c>
      <c r="D159" s="111"/>
      <c r="E159" s="111"/>
      <c r="F159" s="111"/>
      <c r="G159" s="111"/>
      <c r="H159" s="111"/>
      <c r="I159" s="111">
        <f>I149+I151+I150+I152+I153+I154+I155+I156+I157+I158</f>
        <v>0</v>
      </c>
      <c r="J159" s="15">
        <f t="shared" ref="J159:P159" si="14">J149+J151+J150+J152+J153+J154+J155+J156+J157+J158</f>
        <v>167822.87999999998</v>
      </c>
      <c r="K159" s="15">
        <f t="shared" si="14"/>
        <v>167822.87999999998</v>
      </c>
      <c r="L159" s="15"/>
      <c r="M159" s="15">
        <f t="shared" si="14"/>
        <v>167822.87999999998</v>
      </c>
      <c r="N159" s="15">
        <f t="shared" si="14"/>
        <v>0</v>
      </c>
      <c r="O159" s="15">
        <f t="shared" si="14"/>
        <v>0</v>
      </c>
      <c r="P159" s="15">
        <f t="shared" si="14"/>
        <v>0</v>
      </c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57.6" customHeight="1">
      <c r="A160" s="103"/>
      <c r="B160" s="106"/>
      <c r="C160" s="110" t="s">
        <v>336</v>
      </c>
      <c r="D160" s="108"/>
      <c r="E160" s="108"/>
      <c r="F160" s="108"/>
      <c r="G160" s="108"/>
      <c r="H160" s="108"/>
      <c r="I160" s="109">
        <f>I159+I146+I115</f>
        <v>45006236.960000001</v>
      </c>
      <c r="J160" s="109">
        <f>J159+J146+J115</f>
        <v>4315971.9720000001</v>
      </c>
      <c r="K160" s="109">
        <f>K159+K146+K115</f>
        <v>-40690264.987999998</v>
      </c>
      <c r="L160" s="107"/>
      <c r="M160" s="109">
        <f>M159+M146+M115</f>
        <v>1259673.443</v>
      </c>
      <c r="N160" s="109">
        <f>N159+N146+N115</f>
        <v>0</v>
      </c>
      <c r="O160" s="109">
        <f>O159+O146+O115</f>
        <v>3056298.5290000001</v>
      </c>
      <c r="P160" s="109">
        <f>P159+P146+P115</f>
        <v>0</v>
      </c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</row>
  </sheetData>
  <mergeCells count="30">
    <mergeCell ref="A2:Z2"/>
    <mergeCell ref="Q7:X7"/>
    <mergeCell ref="L8:L10"/>
    <mergeCell ref="M8:N8"/>
    <mergeCell ref="O8:O10"/>
    <mergeCell ref="P8:P10"/>
    <mergeCell ref="D8:D10"/>
    <mergeCell ref="E8:F9"/>
    <mergeCell ref="G8:G10"/>
    <mergeCell ref="I8:I10"/>
    <mergeCell ref="J8:J10"/>
    <mergeCell ref="K8:K10"/>
    <mergeCell ref="A7:A10"/>
    <mergeCell ref="B7:G7"/>
    <mergeCell ref="B8:B10"/>
    <mergeCell ref="C8:C10"/>
    <mergeCell ref="A116:Z116"/>
    <mergeCell ref="A147:Z147"/>
    <mergeCell ref="Q8:R9"/>
    <mergeCell ref="S8:T9"/>
    <mergeCell ref="U8:V9"/>
    <mergeCell ref="W8:X9"/>
    <mergeCell ref="M9:M10"/>
    <mergeCell ref="N9:N10"/>
    <mergeCell ref="Y7:Y10"/>
    <mergeCell ref="Z7:Z10"/>
    <mergeCell ref="B12:L12"/>
    <mergeCell ref="H7:H10"/>
    <mergeCell ref="I7:L7"/>
    <mergeCell ref="M7:P7"/>
  </mergeCells>
  <pageMargins left="0.11811023622047245" right="0.11811023622047245" top="0.94488188976377963" bottom="0.35433070866141736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9"/>
  <sheetViews>
    <sheetView view="pageBreakPreview" topLeftCell="A22" zoomScale="60" zoomScaleNormal="100" workbookViewId="0">
      <selection activeCell="K39" sqref="K39"/>
    </sheetView>
  </sheetViews>
  <sheetFormatPr defaultRowHeight="14.4"/>
  <cols>
    <col min="1" max="1" width="9" bestFit="1" customWidth="1"/>
    <col min="2" max="2" width="10.33203125" bestFit="1" customWidth="1"/>
    <col min="3" max="3" width="11.33203125" bestFit="1" customWidth="1"/>
    <col min="4" max="4" width="35.6640625" customWidth="1"/>
    <col min="5" max="5" width="50.33203125" customWidth="1"/>
  </cols>
  <sheetData>
    <row r="2" spans="1:5">
      <c r="A2" s="128" t="s">
        <v>0</v>
      </c>
      <c r="B2" s="128" t="s">
        <v>348</v>
      </c>
      <c r="C2" s="128" t="s">
        <v>349</v>
      </c>
      <c r="D2" s="128" t="s">
        <v>350</v>
      </c>
      <c r="E2" s="128"/>
    </row>
    <row r="3" spans="1:5">
      <c r="A3" s="128"/>
      <c r="B3" s="128">
        <v>196</v>
      </c>
      <c r="C3" s="129">
        <v>43577</v>
      </c>
      <c r="D3" s="128">
        <v>35287.913</v>
      </c>
      <c r="E3" s="128" t="s">
        <v>366</v>
      </c>
    </row>
    <row r="4" spans="1:5">
      <c r="A4" s="128"/>
      <c r="B4" s="128">
        <v>288</v>
      </c>
      <c r="C4" s="129">
        <v>43606</v>
      </c>
      <c r="D4" s="128">
        <v>30243.775890000001</v>
      </c>
      <c r="E4" s="128"/>
    </row>
    <row r="5" spans="1:5">
      <c r="A5" s="128"/>
      <c r="B5" s="128">
        <v>368</v>
      </c>
      <c r="C5" s="129">
        <v>43637</v>
      </c>
      <c r="D5" s="128">
        <v>28202.437000000002</v>
      </c>
      <c r="E5" s="128"/>
    </row>
    <row r="6" spans="1:5">
      <c r="A6" s="128"/>
      <c r="B6" s="128">
        <v>556</v>
      </c>
      <c r="C6" s="129">
        <v>43697</v>
      </c>
      <c r="D6" s="128">
        <v>383312.37099999998</v>
      </c>
      <c r="E6" s="128"/>
    </row>
    <row r="7" spans="1:5">
      <c r="A7" s="128"/>
      <c r="B7" s="128">
        <v>3</v>
      </c>
      <c r="C7" s="129">
        <v>43529</v>
      </c>
      <c r="D7" s="128">
        <v>500.63342</v>
      </c>
      <c r="E7" s="128" t="s">
        <v>367</v>
      </c>
    </row>
    <row r="8" spans="1:5">
      <c r="A8" s="128"/>
      <c r="B8" s="128">
        <v>19</v>
      </c>
      <c r="C8" s="129">
        <v>43710</v>
      </c>
      <c r="D8" s="128">
        <v>857.22064</v>
      </c>
      <c r="E8" s="128" t="s">
        <v>367</v>
      </c>
    </row>
    <row r="9" spans="1:5">
      <c r="A9" s="128"/>
      <c r="B9" s="128"/>
      <c r="C9" s="128"/>
      <c r="D9" s="128"/>
      <c r="E9" s="128"/>
    </row>
    <row r="10" spans="1:5">
      <c r="A10" s="128"/>
      <c r="B10" s="128"/>
      <c r="C10" s="128"/>
      <c r="D10" s="128"/>
      <c r="E10" s="128"/>
    </row>
    <row r="11" spans="1:5">
      <c r="A11" s="128"/>
      <c r="B11" s="128"/>
      <c r="C11" s="128"/>
      <c r="D11" s="128"/>
      <c r="E11" s="128"/>
    </row>
    <row r="12" spans="1:5">
      <c r="A12" s="128">
        <v>1</v>
      </c>
      <c r="B12" s="128">
        <v>52</v>
      </c>
      <c r="C12" s="129">
        <v>43767</v>
      </c>
      <c r="D12" s="134">
        <v>87141.152499999997</v>
      </c>
      <c r="E12" s="128" t="s">
        <v>337</v>
      </c>
    </row>
    <row r="13" spans="1:5">
      <c r="A13" s="128">
        <v>2</v>
      </c>
      <c r="B13" s="128">
        <v>1</v>
      </c>
      <c r="C13" s="129">
        <v>43473</v>
      </c>
      <c r="D13" s="134">
        <v>98806.103000000003</v>
      </c>
      <c r="E13" s="128" t="s">
        <v>338</v>
      </c>
    </row>
    <row r="14" spans="1:5">
      <c r="A14" s="128">
        <v>3</v>
      </c>
      <c r="B14" s="128">
        <v>10</v>
      </c>
      <c r="C14" s="129">
        <v>43676</v>
      </c>
      <c r="D14" s="134">
        <v>44018.50101</v>
      </c>
      <c r="E14" s="128" t="s">
        <v>338</v>
      </c>
    </row>
    <row r="15" spans="1:5">
      <c r="A15" s="128">
        <v>4</v>
      </c>
      <c r="B15" s="128">
        <v>1</v>
      </c>
      <c r="C15" s="129">
        <v>43564</v>
      </c>
      <c r="D15" s="134">
        <v>160696.42486</v>
      </c>
      <c r="E15" s="128" t="s">
        <v>351</v>
      </c>
    </row>
    <row r="16" spans="1:5">
      <c r="A16" s="128">
        <v>5</v>
      </c>
      <c r="B16" s="128">
        <v>2</v>
      </c>
      <c r="C16" s="129">
        <v>43598</v>
      </c>
      <c r="D16" s="134">
        <v>124706.00644</v>
      </c>
      <c r="E16" s="128" t="s">
        <v>351</v>
      </c>
    </row>
    <row r="17" spans="1:5">
      <c r="A17" s="128">
        <v>6</v>
      </c>
      <c r="B17" s="128">
        <v>4</v>
      </c>
      <c r="C17" s="129">
        <v>43711</v>
      </c>
      <c r="D17" s="134">
        <v>133483.54389</v>
      </c>
      <c r="E17" s="128" t="s">
        <v>351</v>
      </c>
    </row>
    <row r="18" spans="1:5">
      <c r="A18" s="128">
        <v>7</v>
      </c>
      <c r="B18" s="128"/>
      <c r="C18" s="128"/>
      <c r="D18" s="128"/>
      <c r="E18" s="128" t="s">
        <v>339</v>
      </c>
    </row>
    <row r="19" spans="1:5">
      <c r="A19" s="128">
        <v>8</v>
      </c>
      <c r="B19" s="128"/>
      <c r="C19" s="128"/>
      <c r="D19" s="128"/>
      <c r="E19" s="128" t="s">
        <v>340</v>
      </c>
    </row>
    <row r="20" spans="1:5">
      <c r="A20" s="128">
        <v>9</v>
      </c>
      <c r="B20" s="128"/>
      <c r="C20" s="128"/>
      <c r="D20" s="128"/>
      <c r="E20" s="128" t="s">
        <v>341</v>
      </c>
    </row>
    <row r="21" spans="1:5">
      <c r="A21" s="128">
        <v>10</v>
      </c>
      <c r="B21" s="128"/>
      <c r="C21" s="128"/>
      <c r="D21" s="128"/>
      <c r="E21" s="128" t="s">
        <v>342</v>
      </c>
    </row>
    <row r="22" spans="1:5">
      <c r="A22" s="128">
        <v>11</v>
      </c>
      <c r="B22" s="128"/>
      <c r="C22" s="128"/>
      <c r="D22" s="128"/>
      <c r="E22" s="128" t="s">
        <v>343</v>
      </c>
    </row>
    <row r="23" spans="1:5">
      <c r="A23" s="128">
        <v>12</v>
      </c>
      <c r="B23" s="128"/>
      <c r="C23" s="128"/>
      <c r="D23" s="128"/>
      <c r="E23" s="128" t="s">
        <v>344</v>
      </c>
    </row>
    <row r="24" spans="1:5">
      <c r="A24" s="128">
        <v>13</v>
      </c>
      <c r="B24" s="128"/>
      <c r="C24" s="128"/>
      <c r="D24" s="128"/>
      <c r="E24" s="127" t="s">
        <v>345</v>
      </c>
    </row>
    <row r="25" spans="1:5">
      <c r="A25" s="128">
        <v>14</v>
      </c>
      <c r="B25" s="128"/>
      <c r="C25" s="128"/>
      <c r="D25" s="128"/>
      <c r="E25" s="127" t="s">
        <v>346</v>
      </c>
    </row>
    <row r="26" spans="1:5">
      <c r="A26" s="128">
        <v>15</v>
      </c>
      <c r="B26" s="128"/>
      <c r="C26" s="128"/>
      <c r="D26" s="128"/>
      <c r="E26" s="127" t="s">
        <v>347</v>
      </c>
    </row>
    <row r="27" spans="1:5">
      <c r="A27" s="128">
        <v>16</v>
      </c>
      <c r="B27" s="128"/>
      <c r="C27" s="128"/>
      <c r="D27" s="128"/>
      <c r="E27" s="127" t="s">
        <v>352</v>
      </c>
    </row>
    <row r="28" spans="1:5">
      <c r="A28" s="128">
        <v>17</v>
      </c>
      <c r="B28" s="128"/>
      <c r="C28" s="128"/>
      <c r="D28" s="128"/>
      <c r="E28" s="130" t="s">
        <v>353</v>
      </c>
    </row>
    <row r="29" spans="1:5">
      <c r="A29" s="128">
        <v>18</v>
      </c>
      <c r="B29" s="128"/>
      <c r="C29" s="128"/>
      <c r="D29" s="128"/>
      <c r="E29" s="130" t="s">
        <v>354</v>
      </c>
    </row>
    <row r="30" spans="1:5">
      <c r="A30" s="128">
        <v>19</v>
      </c>
      <c r="B30" s="128"/>
      <c r="C30" s="128"/>
      <c r="D30" s="128"/>
      <c r="E30" s="130" t="s">
        <v>355</v>
      </c>
    </row>
    <row r="31" spans="1:5">
      <c r="A31" s="128">
        <v>20</v>
      </c>
      <c r="B31" s="128"/>
      <c r="C31" s="128"/>
      <c r="D31" s="128"/>
      <c r="E31" s="130" t="s">
        <v>356</v>
      </c>
    </row>
    <row r="32" spans="1:5">
      <c r="A32" s="128">
        <v>21</v>
      </c>
      <c r="B32" s="128">
        <v>3</v>
      </c>
      <c r="C32" s="129">
        <v>43706</v>
      </c>
      <c r="D32" s="134">
        <v>93142.051529999997</v>
      </c>
      <c r="E32" s="134" t="s">
        <v>357</v>
      </c>
    </row>
    <row r="33" spans="1:5" ht="26.4">
      <c r="A33" s="128">
        <v>22</v>
      </c>
      <c r="B33" s="128"/>
      <c r="C33" s="128"/>
      <c r="D33" s="128"/>
      <c r="E33" s="130" t="s">
        <v>358</v>
      </c>
    </row>
    <row r="34" spans="1:5" ht="26.4">
      <c r="A34" s="128">
        <v>23</v>
      </c>
      <c r="B34" s="128">
        <v>50</v>
      </c>
      <c r="C34" s="129">
        <v>43668</v>
      </c>
      <c r="D34" s="134">
        <v>3742.0290300000001</v>
      </c>
      <c r="E34" s="133" t="s">
        <v>359</v>
      </c>
    </row>
    <row r="35" spans="1:5" ht="39.6">
      <c r="A35" s="128">
        <v>24</v>
      </c>
      <c r="B35" s="128">
        <v>1</v>
      </c>
      <c r="C35" s="129">
        <v>43502</v>
      </c>
      <c r="D35" s="128">
        <v>296477.79122999997</v>
      </c>
      <c r="E35" s="132" t="s">
        <v>360</v>
      </c>
    </row>
    <row r="36" spans="1:5">
      <c r="A36" s="128">
        <v>25</v>
      </c>
      <c r="B36" s="128"/>
      <c r="C36" s="128"/>
      <c r="D36" s="128"/>
      <c r="E36" s="131" t="s">
        <v>361</v>
      </c>
    </row>
    <row r="37" spans="1:5" ht="26.4">
      <c r="A37" s="128">
        <v>26</v>
      </c>
      <c r="B37" s="128">
        <v>13</v>
      </c>
      <c r="C37" s="129">
        <v>43615</v>
      </c>
      <c r="D37" s="128">
        <v>170913.96773999999</v>
      </c>
      <c r="E37" s="132" t="s">
        <v>362</v>
      </c>
    </row>
    <row r="38" spans="1:5">
      <c r="A38" s="128">
        <v>27</v>
      </c>
      <c r="B38" s="128">
        <v>18</v>
      </c>
      <c r="C38" s="129">
        <v>43685</v>
      </c>
      <c r="D38" s="128">
        <v>79823.588380000001</v>
      </c>
      <c r="E38" s="132" t="s">
        <v>364</v>
      </c>
    </row>
    <row r="39" spans="1:5">
      <c r="A39" s="128">
        <v>28</v>
      </c>
      <c r="B39" s="128">
        <v>90</v>
      </c>
      <c r="C39" s="129">
        <v>43574</v>
      </c>
      <c r="D39" s="128">
        <v>378272.06248999998</v>
      </c>
      <c r="E39" s="128" t="s">
        <v>363</v>
      </c>
    </row>
    <row r="40" spans="1:5">
      <c r="A40" s="128">
        <v>29</v>
      </c>
      <c r="B40" s="128">
        <v>107</v>
      </c>
      <c r="C40" s="129">
        <v>43616</v>
      </c>
      <c r="D40" s="128">
        <v>432310.92855999997</v>
      </c>
      <c r="E40" s="128" t="s">
        <v>363</v>
      </c>
    </row>
    <row r="41" spans="1:5">
      <c r="A41" s="128">
        <v>30</v>
      </c>
      <c r="B41" s="135">
        <v>89</v>
      </c>
      <c r="C41" s="129">
        <v>43550</v>
      </c>
      <c r="D41" s="128">
        <f>46911040.18*3/1000</f>
        <v>140733.12054</v>
      </c>
      <c r="E41" s="128" t="s">
        <v>363</v>
      </c>
    </row>
    <row r="42" spans="1:5">
      <c r="A42" s="128">
        <v>31</v>
      </c>
      <c r="B42" s="135">
        <v>105</v>
      </c>
      <c r="C42" s="129">
        <v>43588</v>
      </c>
      <c r="D42" s="128">
        <v>51121.430370000002</v>
      </c>
      <c r="E42" s="128" t="s">
        <v>363</v>
      </c>
    </row>
    <row r="43" spans="1:5">
      <c r="A43" s="128">
        <v>32</v>
      </c>
      <c r="B43" s="135">
        <v>106</v>
      </c>
      <c r="C43" s="129">
        <v>43588</v>
      </c>
      <c r="D43" s="128">
        <v>28047.166079999999</v>
      </c>
      <c r="E43" s="128" t="s">
        <v>363</v>
      </c>
    </row>
    <row r="44" spans="1:5">
      <c r="A44" s="128">
        <v>33</v>
      </c>
      <c r="B44" s="135">
        <v>84</v>
      </c>
      <c r="C44" s="129">
        <v>43515</v>
      </c>
      <c r="D44" s="128">
        <v>292804.45711999998</v>
      </c>
      <c r="E44" s="128" t="s">
        <v>363</v>
      </c>
    </row>
    <row r="45" spans="1:5">
      <c r="A45" s="128">
        <v>34</v>
      </c>
      <c r="B45" s="135">
        <v>4</v>
      </c>
      <c r="C45" s="129">
        <v>43535</v>
      </c>
      <c r="D45" s="135">
        <v>197852.82423999999</v>
      </c>
      <c r="E45" s="135" t="s">
        <v>365</v>
      </c>
    </row>
    <row r="46" spans="1:5">
      <c r="A46" s="128">
        <v>35</v>
      </c>
      <c r="B46" s="135">
        <v>16</v>
      </c>
      <c r="C46" s="129">
        <v>43633</v>
      </c>
      <c r="D46" s="135">
        <v>43458.559999999998</v>
      </c>
      <c r="E46" s="135" t="s">
        <v>365</v>
      </c>
    </row>
    <row r="47" spans="1:5">
      <c r="A47" s="128">
        <v>36</v>
      </c>
      <c r="B47" s="135">
        <v>16</v>
      </c>
      <c r="C47" s="129">
        <v>43633</v>
      </c>
      <c r="D47" s="135">
        <v>133619.37270000001</v>
      </c>
      <c r="E47" s="135" t="s">
        <v>365</v>
      </c>
    </row>
    <row r="48" spans="1:5">
      <c r="A48" s="128">
        <v>37</v>
      </c>
      <c r="B48" s="135">
        <v>33</v>
      </c>
      <c r="C48" s="129">
        <v>43773</v>
      </c>
      <c r="D48" s="135">
        <v>9296.2219999999998</v>
      </c>
      <c r="E48" s="135" t="s">
        <v>365</v>
      </c>
    </row>
    <row r="49" spans="1:5">
      <c r="A49" s="128">
        <v>38</v>
      </c>
      <c r="B49" s="135">
        <v>32</v>
      </c>
      <c r="C49" s="129">
        <v>43773</v>
      </c>
      <c r="D49" s="135">
        <v>55833.351269999999</v>
      </c>
      <c r="E49" s="135" t="s">
        <v>365</v>
      </c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форма 21</vt:lpstr>
      <vt:lpstr>Лист1</vt:lpstr>
      <vt:lpstr>'форма 21'!SUB1004515169_4</vt:lpstr>
      <vt:lpstr>'форма 21'!Заголовки_для_печати</vt:lpstr>
      <vt:lpstr>Лист1!Область_печати</vt:lpstr>
      <vt:lpstr>'форма 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cp:lastPrinted>2020-04-14T11:02:30Z</cp:lastPrinted>
  <dcterms:created xsi:type="dcterms:W3CDTF">2015-11-30T03:26:31Z</dcterms:created>
  <dcterms:modified xsi:type="dcterms:W3CDTF">2020-04-15T10:05:30Z</dcterms:modified>
</cp:coreProperties>
</file>