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ЧВ 2020" sheetId="1" r:id="rId1"/>
  </sheets>
  <calcPr calcId="124519"/>
</workbook>
</file>

<file path=xl/calcChain.xml><?xml version="1.0" encoding="utf-8"?>
<calcChain xmlns="http://schemas.openxmlformats.org/spreadsheetml/2006/main">
  <c r="E83" i="1"/>
  <c r="D83"/>
  <c r="F82"/>
  <c r="F81"/>
  <c r="F77"/>
  <c r="F76"/>
  <c r="F75"/>
  <c r="F73"/>
  <c r="E72"/>
  <c r="D72"/>
  <c r="F72" s="1"/>
  <c r="F71"/>
  <c r="E71"/>
  <c r="F70"/>
  <c r="F69"/>
  <c r="F67"/>
  <c r="E67"/>
  <c r="E65"/>
  <c r="F65" s="1"/>
  <c r="F64"/>
  <c r="E63"/>
  <c r="E52" s="1"/>
  <c r="E42"/>
  <c r="E40" s="1"/>
  <c r="D40"/>
  <c r="F31"/>
  <c r="E31"/>
  <c r="E28" s="1"/>
  <c r="D28"/>
  <c r="F23"/>
  <c r="F22"/>
  <c r="E22"/>
  <c r="F21"/>
  <c r="F20"/>
  <c r="E20"/>
  <c r="D20"/>
  <c r="F17"/>
  <c r="F16"/>
  <c r="F15"/>
  <c r="F14"/>
  <c r="E13"/>
  <c r="F13" s="1"/>
  <c r="D13"/>
  <c r="D12" l="1"/>
  <c r="F28"/>
  <c r="E12"/>
  <c r="F52"/>
  <c r="D52"/>
  <c r="D51" s="1"/>
  <c r="D79" s="1"/>
  <c r="D80" s="1"/>
  <c r="E51"/>
  <c r="F12" l="1"/>
  <c r="F51"/>
  <c r="E79"/>
  <c r="F79" l="1"/>
  <c r="E80"/>
</calcChain>
</file>

<file path=xl/sharedStrings.xml><?xml version="1.0" encoding="utf-8"?>
<sst xmlns="http://schemas.openxmlformats.org/spreadsheetml/2006/main" count="243" uniqueCount="165">
  <si>
    <t>Индекс ИТС-1</t>
  </si>
  <si>
    <t>№ п/п</t>
  </si>
  <si>
    <t xml:space="preserve">Наименование показателей </t>
  </si>
  <si>
    <t>Единица измерения</t>
  </si>
  <si>
    <t>Предусмотрено в ТС на 2020 год</t>
  </si>
  <si>
    <t>Всего на 2020 год</t>
  </si>
  <si>
    <t>Отклонение, %</t>
  </si>
  <si>
    <t>Причины отклонения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</si>
  <si>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</si>
  <si>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</si>
  <si>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</si>
  <si>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в том числе</t>
  </si>
  <si>
    <t>1.1</t>
  </si>
  <si>
    <t>Сырье и материалы</t>
  </si>
  <si>
    <t>1.2</t>
  </si>
  <si>
    <t>ГСМ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</si>
  <si>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</si>
  <si>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</si>
  <si>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</si>
  <si>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</si>
  <si>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</si>
  <si>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</si>
  <si>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</si>
  <si>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</si>
  <si>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</si>
  <si>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</si>
  <si>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</si>
  <si>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</si>
  <si>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</si>
  <si>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</si>
  <si>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Соц.отчисл./страхование</t>
  </si>
  <si>
    <t>Амортизация</t>
  </si>
  <si>
    <t>Ремонт, всего в том числе</t>
  </si>
  <si>
    <t>4.1</t>
  </si>
  <si>
    <t>Текущий ремонт</t>
  </si>
  <si>
    <t>4.2</t>
  </si>
  <si>
    <t>Капитальный ремонт</t>
  </si>
  <si>
    <t>Прочие затраты, всего в том числе</t>
  </si>
  <si>
    <t>5.0</t>
  </si>
  <si>
    <t>Дератизационные, дезинфекционные, дезинсекционные работы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</si>
  <si>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</si>
  <si>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</si>
  <si>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</si>
  <si>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Охрана труда и техника безопасности</t>
  </si>
  <si>
    <t>5.3</t>
  </si>
  <si>
    <t>Затраты на проверку и аттестацию приборов учета, лаборатории, обследование энергооборудования</t>
  </si>
  <si>
    <t>5.4</t>
  </si>
  <si>
    <t>Плата за пользование водными ресурсами</t>
  </si>
  <si>
    <t>5.5</t>
  </si>
  <si>
    <t>Услуги банка</t>
  </si>
  <si>
    <t>5.6</t>
  </si>
  <si>
    <t>Эмиссия в окружающую среду</t>
  </si>
  <si>
    <t>5.7</t>
  </si>
  <si>
    <t>Налоги и платежи в бюджет</t>
  </si>
  <si>
    <t>5.8</t>
  </si>
  <si>
    <t>Обязательное страхование автотранспорта</t>
  </si>
  <si>
    <t>5.9</t>
  </si>
  <si>
    <t>Техосмотр автомашин</t>
  </si>
  <si>
    <t>5.10</t>
  </si>
  <si>
    <t>Расходы на ремонт и обслуживание оргтехники</t>
  </si>
  <si>
    <t>Другие затраты (необходимо расшифровать)</t>
  </si>
  <si>
    <t>6.1</t>
  </si>
  <si>
    <t>Коммунальные услуги</t>
  </si>
  <si>
    <t>6.2</t>
  </si>
  <si>
    <t>Обязательные виды страхования</t>
  </si>
  <si>
    <t>6.3</t>
  </si>
  <si>
    <t>Услуги по охране объекта насосной станции и лаборатории</t>
  </si>
  <si>
    <t>6.4</t>
  </si>
  <si>
    <t>Услуги по сервисному обслуживанию систем видеонаблюдения и охранной сигнализации</t>
  </si>
  <si>
    <t>6.5</t>
  </si>
  <si>
    <t>Затраты на экологию</t>
  </si>
  <si>
    <t>6.6</t>
  </si>
  <si>
    <t>Командировочные расходы</t>
  </si>
  <si>
    <t>6.7</t>
  </si>
  <si>
    <t>Услуги связи</t>
  </si>
  <si>
    <t>6.8</t>
  </si>
  <si>
    <t>Аренда автотранспорта</t>
  </si>
  <si>
    <t>6.9</t>
  </si>
  <si>
    <t>Прочие (расшифровать)</t>
  </si>
  <si>
    <t>монтаж, наладка и техническое обслуживание систем видеонаблюдения</t>
  </si>
  <si>
    <t>II</t>
  </si>
  <si>
    <t>Расходы периода, всего</t>
  </si>
  <si>
    <t>Общие и административные расходы, всего, в том числе</t>
  </si>
  <si>
    <t>7.1</t>
  </si>
  <si>
    <t>7.2</t>
  </si>
  <si>
    <t>7.3</t>
  </si>
  <si>
    <t>7.4</t>
  </si>
  <si>
    <t>7.5</t>
  </si>
  <si>
    <t>7.6</t>
  </si>
  <si>
    <t>7.7</t>
  </si>
  <si>
    <t>Заработная плата административного персонала</t>
  </si>
  <si>
    <t>7.8</t>
  </si>
  <si>
    <t>7.9</t>
  </si>
  <si>
    <t>Социальные отчисления</t>
  </si>
  <si>
    <t>7.10</t>
  </si>
  <si>
    <t>7.11</t>
  </si>
  <si>
    <t>7.12</t>
  </si>
  <si>
    <t>7.13</t>
  </si>
  <si>
    <t>7.14</t>
  </si>
  <si>
    <t>7.15</t>
  </si>
  <si>
    <t>Информационные услуги, сопровождение 1С Бухгалтерия, изготовление паспортов</t>
  </si>
  <si>
    <t>Неучтенные при утверждении тарифа расходы по изготовлению бланков, метрологические услуги</t>
  </si>
  <si>
    <t>7.16</t>
  </si>
  <si>
    <t>Аренда основных средств</t>
  </si>
  <si>
    <t>7.17</t>
  </si>
  <si>
    <t>Канцелярские товары</t>
  </si>
  <si>
    <t>7.18</t>
  </si>
  <si>
    <t>Обслуживание оргтехники</t>
  </si>
  <si>
    <t>Повышение цен на обслуживание оргтехники</t>
  </si>
  <si>
    <t>7.21</t>
  </si>
  <si>
    <t xml:space="preserve">Налоги, платы </t>
  </si>
  <si>
    <t>При утверждении тарифной сметы существенно снижена плановая сумма</t>
  </si>
  <si>
    <t>8</t>
  </si>
  <si>
    <t>Другие расходы, всего в том числе</t>
  </si>
  <si>
    <t>8.1</t>
  </si>
  <si>
    <t>Подписка/периодическая печать</t>
  </si>
  <si>
    <t>Повышение цен на периодические издания</t>
  </si>
  <si>
    <t>8.2</t>
  </si>
  <si>
    <t>Услуги сторонних организаций</t>
  </si>
  <si>
    <t>8.3</t>
  </si>
  <si>
    <t>Подготовка кадров, повышение квалификации</t>
  </si>
  <si>
    <t>8.4</t>
  </si>
  <si>
    <t xml:space="preserve">обязательное страхование </t>
  </si>
  <si>
    <t>8.5</t>
  </si>
  <si>
    <t>Техосмотр автотранспорта</t>
  </si>
  <si>
    <t>Расходы на выплату вознаграждений</t>
  </si>
  <si>
    <t>III</t>
  </si>
  <si>
    <t>Всего затрат</t>
  </si>
  <si>
    <t>IV</t>
  </si>
  <si>
    <t>Прибыль/Убыток</t>
  </si>
  <si>
    <t xml:space="preserve">При утверждении тарифной сметы по некоторым статьям расходов существенно уменьшены плановые суммы, чем в поданной заявке. В тарифной смете не предусмотрены расходы по статье"Амортизация". </t>
  </si>
  <si>
    <t>V</t>
  </si>
  <si>
    <t>Всего доходов</t>
  </si>
  <si>
    <t>VI</t>
  </si>
  <si>
    <t>Объем оказываемых услуг</t>
  </si>
  <si>
    <t xml:space="preserve">тыс.м3 </t>
  </si>
  <si>
    <t>VII</t>
  </si>
  <si>
    <t>Тариф</t>
  </si>
  <si>
    <t xml:space="preserve">Наименование организации </t>
  </si>
  <si>
    <t>Западно-Казахстанский филиал РГП  "Казводхоз" Комитета по водным ресурсам Министерства экологии, геологии и природных ресурсов Республики Казахстан</t>
  </si>
  <si>
    <t>Адрес</t>
  </si>
  <si>
    <t>ЗКО, г. Уральск, ул. Самар, 23Б</t>
  </si>
  <si>
    <t>Телефон</t>
  </si>
  <si>
    <t>87112308985, 306798</t>
  </si>
  <si>
    <t>Адрес электронной почты</t>
  </si>
  <si>
    <t>zapvodhoz@mail.ru</t>
  </si>
  <si>
    <t>Фамилия исполнителя</t>
  </si>
  <si>
    <t>Р. Хамзина</t>
  </si>
  <si>
    <t>Руководитель</t>
  </si>
  <si>
    <t>Н. Джумагалиев</t>
  </si>
  <si>
    <t>(Ф.И.О. подпись)</t>
  </si>
  <si>
    <t>Дата "     " ____________________2021 года</t>
  </si>
  <si>
    <r>
      <rPr>
        <b/>
        <sz val="10"/>
        <rFont val="Times New Roman"/>
        <family val="1"/>
        <charset val="204"/>
      </rPr>
      <t xml:space="preserve">Приложение 1 </t>
    </r>
    <r>
      <rPr>
        <sz val="10"/>
        <rFont val="Times New Roman"/>
        <family val="1"/>
        <charset val="204"/>
      </rPr>
      <t>к Правилам утверждения предельного уровня тарифов (цен,ставок сборов) и тарифных смет на регулируемые услуги (товары, работы) субъектов естественных монополий</t>
    </r>
  </si>
  <si>
    <t>ОТЧЕТ ОБ ИСПОЛНЕНИИ  ТАРИФНОЙ СМЕТЫ</t>
  </si>
  <si>
    <t>на  услуги:   регулирование поверхностного стока при помощи подпорных гидротехнических сооружений Чаганского водохранилища    (услуга с 1 июня 2019года)</t>
  </si>
  <si>
    <t>Периодичность:  годовая</t>
  </si>
  <si>
    <r>
      <t xml:space="preserve">Куда представляется  форма: </t>
    </r>
    <r>
      <rPr>
        <b/>
        <u/>
        <sz val="12"/>
        <rFont val="Times New Roman"/>
        <family val="1"/>
        <charset val="204"/>
      </rPr>
      <t>Комитет по регулированию естественных монополий, защите конкуренции и прав потребителей Министерства национальной экономики РК .</t>
    </r>
  </si>
  <si>
    <r>
      <t xml:space="preserve">Отчетный  период:  за </t>
    </r>
    <r>
      <rPr>
        <b/>
        <u/>
        <sz val="12"/>
        <rFont val="Times New Roman"/>
        <family val="1"/>
        <charset val="204"/>
      </rPr>
      <t xml:space="preserve"> 2020 год</t>
    </r>
  </si>
  <si>
    <r>
      <t xml:space="preserve">Представляет: </t>
    </r>
    <r>
      <rPr>
        <b/>
        <u/>
        <sz val="12"/>
        <rFont val="Times New Roman"/>
        <family val="1"/>
        <charset val="204"/>
      </rPr>
      <t>Западно-Казахстанский филиал РГП "Казводхоз" Комитета по водным ресурсам МЭГиПР</t>
    </r>
  </si>
  <si>
    <t>Повышение тарифа на электроэнергию с 1 сентября 2020 года</t>
  </si>
  <si>
    <t>Изношенность специальной техники, автотраснпорта. Повышение цен на запасные части</t>
  </si>
  <si>
    <t>Уменьшение количества командировок в связи с запретом на передвижения и карантином</t>
  </si>
  <si>
    <t>В связи с карантином и соотвествующим запретом -уменьшение количества проведения массовых меропряитий по обучению</t>
  </si>
  <si>
    <t>Срок предоставления: не позднее 1 мая года, следующего за отчетным</t>
  </si>
  <si>
    <t>Ежегодное увеличение ОСМС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</si>
</sst>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7"/>
      <name val="Arial Cyr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/>
    <xf numFmtId="2" fontId="5" fillId="0" borderId="1" xfId="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vertical="center"/>
    </xf>
    <xf numFmtId="165" fontId="3" fillId="0" borderId="2" xfId="4" applyNumberFormat="1" applyFont="1" applyFill="1" applyBorder="1" applyAlignment="1">
      <alignment vertical="center"/>
    </xf>
    <xf numFmtId="1" fontId="7" fillId="0" borderId="2" xfId="3" applyNumberFormat="1" applyFont="1" applyFill="1" applyBorder="1" applyAlignment="1">
      <alignment horizontal="center" vertical="center" wrapText="1"/>
    </xf>
    <xf numFmtId="2" fontId="7" fillId="0" borderId="2" xfId="3" applyNumberFormat="1" applyFont="1" applyFill="1" applyBorder="1" applyAlignment="1">
      <alignment horizontal="left" vertical="center" wrapText="1"/>
    </xf>
    <xf numFmtId="2" fontId="7" fillId="0" borderId="2" xfId="3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vertical="center"/>
    </xf>
    <xf numFmtId="165" fontId="2" fillId="0" borderId="2" xfId="4" applyNumberFormat="1" applyFont="1" applyFill="1" applyBorder="1" applyAlignment="1">
      <alignment vertical="center"/>
    </xf>
    <xf numFmtId="0" fontId="2" fillId="0" borderId="2" xfId="0" applyFont="1" applyBorder="1"/>
    <xf numFmtId="4" fontId="7" fillId="0" borderId="2" xfId="4" applyNumberFormat="1" applyFont="1" applyFill="1" applyBorder="1" applyAlignment="1">
      <alignment vertical="center"/>
    </xf>
    <xf numFmtId="165" fontId="7" fillId="0" borderId="2" xfId="4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wrapText="1"/>
    </xf>
    <xf numFmtId="0" fontId="7" fillId="0" borderId="0" xfId="0" applyFont="1" applyFill="1"/>
    <xf numFmtId="2" fontId="7" fillId="0" borderId="2" xfId="3" applyNumberFormat="1" applyFont="1" applyFill="1" applyBorder="1" applyAlignment="1">
      <alignment horizontal="left" vertical="center"/>
    </xf>
    <xf numFmtId="4" fontId="5" fillId="0" borderId="2" xfId="4" applyNumberFormat="1" applyFont="1" applyFill="1" applyBorder="1" applyAlignment="1">
      <alignment vertical="center"/>
    </xf>
    <xf numFmtId="165" fontId="5" fillId="0" borderId="2" xfId="4" applyNumberFormat="1" applyFont="1" applyFill="1" applyBorder="1" applyAlignment="1">
      <alignment vertical="center"/>
    </xf>
    <xf numFmtId="0" fontId="7" fillId="0" borderId="2" xfId="0" applyFont="1" applyFill="1" applyBorder="1"/>
    <xf numFmtId="1" fontId="9" fillId="0" borderId="2" xfId="3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/>
    <xf numFmtId="4" fontId="5" fillId="0" borderId="2" xfId="3" applyNumberFormat="1" applyFont="1" applyFill="1" applyBorder="1" applyAlignment="1">
      <alignment vertical="center" wrapText="1"/>
    </xf>
    <xf numFmtId="165" fontId="5" fillId="0" borderId="2" xfId="3" applyNumberFormat="1" applyFont="1" applyFill="1" applyBorder="1" applyAlignment="1">
      <alignment vertical="center" wrapText="1"/>
    </xf>
    <xf numFmtId="4" fontId="7" fillId="0" borderId="2" xfId="3" applyNumberFormat="1" applyFont="1" applyFill="1" applyBorder="1" applyAlignment="1">
      <alignment vertical="center" wrapText="1"/>
    </xf>
    <xf numFmtId="165" fontId="7" fillId="0" borderId="2" xfId="3" applyNumberFormat="1" applyFont="1" applyFill="1" applyBorder="1" applyAlignment="1">
      <alignment vertical="center" wrapText="1"/>
    </xf>
    <xf numFmtId="4" fontId="7" fillId="0" borderId="2" xfId="4" applyNumberFormat="1" applyFont="1" applyFill="1" applyBorder="1" applyAlignment="1">
      <alignment horizontal="right" vertical="center"/>
    </xf>
    <xf numFmtId="165" fontId="7" fillId="0" borderId="2" xfId="4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wrapText="1"/>
    </xf>
    <xf numFmtId="0" fontId="7" fillId="0" borderId="0" xfId="0" applyFont="1"/>
    <xf numFmtId="4" fontId="2" fillId="0" borderId="2" xfId="4" applyNumberFormat="1" applyFont="1" applyFill="1" applyBorder="1" applyAlignment="1">
      <alignment horizontal="right" vertical="center"/>
    </xf>
    <xf numFmtId="49" fontId="7" fillId="0" borderId="2" xfId="3" applyNumberFormat="1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right" vertical="center" wrapText="1"/>
    </xf>
    <xf numFmtId="2" fontId="5" fillId="0" borderId="2" xfId="3" applyNumberFormat="1" applyFont="1" applyFill="1" applyBorder="1" applyAlignment="1">
      <alignment vertical="center" wrapText="1"/>
    </xf>
    <xf numFmtId="4" fontId="3" fillId="0" borderId="2" xfId="4" applyNumberFormat="1" applyFont="1" applyFill="1" applyBorder="1" applyAlignment="1">
      <alignment horizontal="right" vertical="center"/>
    </xf>
    <xf numFmtId="0" fontId="3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Fill="1" applyBorder="1"/>
    <xf numFmtId="49" fontId="7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5" fillId="0" borderId="0" xfId="1" applyFont="1" applyFill="1" applyAlignment="1">
      <alignment horizontal="left" vertical="center" wrapText="1"/>
    </xf>
    <xf numFmtId="4" fontId="7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horizontal="left" vertical="center" wrapText="1"/>
    </xf>
    <xf numFmtId="4" fontId="7" fillId="0" borderId="0" xfId="1" applyNumberFormat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167" fontId="11" fillId="0" borderId="0" xfId="4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0" fillId="0" borderId="0" xfId="0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49" fontId="7" fillId="0" borderId="0" xfId="1" applyNumberFormat="1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 2 9" xfId="2"/>
    <cellStyle name="Обычный 3 2 6" xfId="1"/>
    <cellStyle name="Обычный_Лист1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9"/>
  <sheetViews>
    <sheetView tabSelected="1" workbookViewId="0">
      <selection activeCell="M7" sqref="M7"/>
    </sheetView>
  </sheetViews>
  <sheetFormatPr defaultRowHeight="15.75"/>
  <cols>
    <col min="1" max="1" width="4.7109375" style="1" customWidth="1"/>
    <col min="2" max="2" width="33.140625" style="1" customWidth="1"/>
    <col min="3" max="3" width="11.7109375" style="1" customWidth="1"/>
    <col min="4" max="4" width="12" style="1" customWidth="1"/>
    <col min="5" max="5" width="11.42578125" style="2" customWidth="1"/>
    <col min="6" max="6" width="8.85546875" style="1" customWidth="1"/>
    <col min="7" max="7" width="25.28515625" style="1" customWidth="1"/>
    <col min="8" max="16384" width="9.140625" style="1"/>
  </cols>
  <sheetData>
    <row r="1" spans="1:10" ht="56.25" customHeight="1">
      <c r="A1" s="56"/>
      <c r="B1" s="57"/>
      <c r="D1" s="68"/>
      <c r="E1" s="69" t="s">
        <v>152</v>
      </c>
      <c r="F1" s="69"/>
      <c r="G1" s="69"/>
      <c r="H1" s="68"/>
      <c r="I1" s="68"/>
      <c r="J1" s="68"/>
    </row>
    <row r="2" spans="1:10" ht="26.25" hidden="1" customHeight="1">
      <c r="A2" s="56"/>
      <c r="B2" s="57"/>
      <c r="C2" s="56"/>
      <c r="D2" s="56"/>
      <c r="E2" s="58"/>
      <c r="F2" s="59"/>
      <c r="G2" s="59"/>
      <c r="H2" s="60"/>
      <c r="I2" s="61"/>
      <c r="J2" s="61"/>
    </row>
    <row r="3" spans="1:10">
      <c r="A3" s="70" t="s">
        <v>153</v>
      </c>
      <c r="B3" s="70"/>
      <c r="C3" s="70"/>
      <c r="D3" s="70"/>
      <c r="E3" s="70"/>
      <c r="F3" s="70"/>
      <c r="G3" s="70"/>
      <c r="H3" s="64"/>
      <c r="I3" s="64"/>
      <c r="J3" s="64"/>
    </row>
    <row r="4" spans="1:10" ht="36" customHeight="1">
      <c r="A4" s="71" t="s">
        <v>154</v>
      </c>
      <c r="B4" s="71"/>
      <c r="C4" s="71"/>
      <c r="D4" s="71"/>
      <c r="E4" s="71"/>
      <c r="F4" s="71"/>
      <c r="G4" s="71"/>
      <c r="H4" s="62"/>
      <c r="I4" s="62"/>
      <c r="J4" s="62"/>
    </row>
    <row r="5" spans="1:10" ht="21.75" customHeight="1">
      <c r="A5" s="63"/>
      <c r="B5" s="73" t="s">
        <v>157</v>
      </c>
      <c r="C5" s="73"/>
      <c r="D5" s="73"/>
      <c r="E5" s="73"/>
      <c r="F5" s="73"/>
      <c r="G5" s="73"/>
      <c r="H5" s="73"/>
      <c r="I5" s="73"/>
      <c r="J5" s="73"/>
    </row>
    <row r="6" spans="1:10">
      <c r="A6" s="63"/>
      <c r="B6" s="64" t="s">
        <v>0</v>
      </c>
      <c r="C6" s="64"/>
      <c r="D6" s="64"/>
      <c r="E6" s="64"/>
      <c r="F6" s="64"/>
      <c r="G6" s="64"/>
      <c r="H6" s="65"/>
      <c r="I6" s="65"/>
      <c r="J6" s="65"/>
    </row>
    <row r="7" spans="1:10">
      <c r="A7" s="63"/>
      <c r="B7" s="72" t="s">
        <v>155</v>
      </c>
      <c r="C7" s="72"/>
      <c r="D7" s="72"/>
      <c r="E7" s="72"/>
      <c r="F7" s="72"/>
      <c r="G7" s="72"/>
      <c r="H7" s="72"/>
      <c r="I7" s="72"/>
      <c r="J7" s="72"/>
    </row>
    <row r="8" spans="1:10" ht="34.5" customHeight="1">
      <c r="A8" s="66"/>
      <c r="B8" s="72" t="s">
        <v>158</v>
      </c>
      <c r="C8" s="72"/>
      <c r="D8" s="72"/>
      <c r="E8" s="72"/>
      <c r="F8" s="72"/>
      <c r="G8" s="72"/>
      <c r="H8" s="64"/>
      <c r="I8" s="64"/>
      <c r="J8" s="64"/>
    </row>
    <row r="9" spans="1:10">
      <c r="A9" s="66"/>
      <c r="B9" s="72" t="s">
        <v>163</v>
      </c>
      <c r="C9" s="72"/>
      <c r="D9" s="72"/>
      <c r="E9" s="72"/>
      <c r="F9" s="72"/>
      <c r="G9" s="72"/>
      <c r="H9" s="64"/>
      <c r="I9" s="64"/>
      <c r="J9" s="64"/>
    </row>
    <row r="10" spans="1:10" ht="45.75" customHeight="1">
      <c r="A10" s="67"/>
      <c r="B10" s="72" t="s">
        <v>156</v>
      </c>
      <c r="C10" s="72"/>
      <c r="D10" s="72"/>
      <c r="E10" s="72"/>
      <c r="F10" s="72"/>
      <c r="G10" s="72"/>
      <c r="H10" s="64"/>
      <c r="I10" s="64"/>
      <c r="J10" s="64"/>
    </row>
    <row r="11" spans="1:10" ht="63">
      <c r="A11" s="3" t="s">
        <v>1</v>
      </c>
      <c r="B11" s="3" t="s">
        <v>2</v>
      </c>
      <c r="C11" s="3" t="s">
        <v>3</v>
      </c>
      <c r="D11" s="4" t="s">
        <v>4</v>
      </c>
      <c r="E11" s="5" t="s">
        <v>5</v>
      </c>
      <c r="F11" s="5" t="s">
        <v>6</v>
      </c>
      <c r="G11" s="5" t="s">
        <v>7</v>
      </c>
    </row>
    <row r="12" spans="1:10" ht="47.25">
      <c r="A12" s="5" t="s">
        <v>8</v>
      </c>
      <c r="B12" s="6" t="s">
        <v>9</v>
      </c>
      <c r="C12" s="5" t="s">
        <v>10</v>
      </c>
      <c r="D12" s="7">
        <f>D13+D20+D28+D24+D25+D40</f>
        <v>9288.66</v>
      </c>
      <c r="E12" s="8">
        <f>E13+E20+E28+E24+E25+E40</f>
        <v>11660.386999999999</v>
      </c>
      <c r="F12" s="7">
        <f t="shared" ref="F12:F17" si="0">E12/D12*100</f>
        <v>125.53357534886625</v>
      </c>
      <c r="G12" s="7"/>
    </row>
    <row r="13" spans="1:10" ht="31.5">
      <c r="A13" s="9">
        <v>1</v>
      </c>
      <c r="B13" s="10" t="s">
        <v>11</v>
      </c>
      <c r="C13" s="11" t="s">
        <v>10</v>
      </c>
      <c r="D13" s="12">
        <f>SUM(D14:D19)</f>
        <v>1395.4499999999998</v>
      </c>
      <c r="E13" s="13">
        <f>SUM(E14:E19)</f>
        <v>1496.2860000000001</v>
      </c>
      <c r="F13" s="12">
        <f t="shared" si="0"/>
        <v>107.22605611093196</v>
      </c>
      <c r="G13" s="12"/>
    </row>
    <row r="14" spans="1:10">
      <c r="A14" s="11" t="s">
        <v>12</v>
      </c>
      <c r="B14" s="10" t="s">
        <v>13</v>
      </c>
      <c r="C14" s="11" t="s">
        <v>10</v>
      </c>
      <c r="D14" s="12">
        <v>224.64</v>
      </c>
      <c r="E14" s="13">
        <v>224.23</v>
      </c>
      <c r="F14" s="12">
        <f t="shared" si="0"/>
        <v>99.817485754985753</v>
      </c>
      <c r="G14" s="14"/>
    </row>
    <row r="15" spans="1:10" ht="21.75" customHeight="1">
      <c r="A15" s="11" t="s">
        <v>14</v>
      </c>
      <c r="B15" s="10" t="s">
        <v>15</v>
      </c>
      <c r="C15" s="11" t="s">
        <v>10</v>
      </c>
      <c r="D15" s="12">
        <v>769.43</v>
      </c>
      <c r="E15" s="13">
        <v>775.04899999999998</v>
      </c>
      <c r="F15" s="12">
        <f t="shared" si="0"/>
        <v>100.73028085725797</v>
      </c>
      <c r="G15" s="14"/>
    </row>
    <row r="16" spans="1:10" s="18" customFormat="1" ht="39">
      <c r="A16" s="11" t="s">
        <v>16</v>
      </c>
      <c r="B16" s="10" t="s">
        <v>17</v>
      </c>
      <c r="C16" s="11" t="s">
        <v>10</v>
      </c>
      <c r="D16" s="15">
        <v>163.77000000000001</v>
      </c>
      <c r="E16" s="16">
        <v>206.124</v>
      </c>
      <c r="F16" s="15">
        <f t="shared" si="0"/>
        <v>125.8618794651035</v>
      </c>
      <c r="G16" s="17" t="s">
        <v>159</v>
      </c>
    </row>
    <row r="17" spans="1:7" ht="51.75">
      <c r="A17" s="11" t="s">
        <v>18</v>
      </c>
      <c r="B17" s="10" t="s">
        <v>19</v>
      </c>
      <c r="C17" s="11" t="s">
        <v>10</v>
      </c>
      <c r="D17" s="12">
        <v>237.61</v>
      </c>
      <c r="E17" s="13">
        <v>290.88299999999998</v>
      </c>
      <c r="F17" s="12">
        <f t="shared" si="0"/>
        <v>122.4203526787593</v>
      </c>
      <c r="G17" s="17" t="s">
        <v>160</v>
      </c>
    </row>
    <row r="18" spans="1:7" ht="23.25" customHeight="1">
      <c r="A18" s="11" t="s">
        <v>20</v>
      </c>
      <c r="B18" s="10" t="s">
        <v>21</v>
      </c>
      <c r="C18" s="11" t="s">
        <v>10</v>
      </c>
      <c r="D18" s="12"/>
      <c r="E18" s="7"/>
      <c r="F18" s="7"/>
      <c r="G18" s="14"/>
    </row>
    <row r="19" spans="1:7" ht="21" customHeight="1">
      <c r="A19" s="11" t="s">
        <v>22</v>
      </c>
      <c r="B19" s="10" t="s">
        <v>23</v>
      </c>
      <c r="C19" s="11" t="s">
        <v>10</v>
      </c>
      <c r="D19" s="12"/>
      <c r="E19" s="7"/>
      <c r="F19" s="7"/>
      <c r="G19" s="14"/>
    </row>
    <row r="20" spans="1:7" ht="31.5">
      <c r="A20" s="9">
        <v>2</v>
      </c>
      <c r="B20" s="6" t="s">
        <v>24</v>
      </c>
      <c r="C20" s="5" t="s">
        <v>10</v>
      </c>
      <c r="D20" s="7">
        <f>SUM(D21:D23)</f>
        <v>7596.28</v>
      </c>
      <c r="E20" s="8">
        <f>SUM(E21:E23)</f>
        <v>7348.7480000000005</v>
      </c>
      <c r="F20" s="7">
        <f>E20/D20*100</f>
        <v>96.741405003501725</v>
      </c>
      <c r="G20" s="12"/>
    </row>
    <row r="21" spans="1:7" ht="18.75" customHeight="1">
      <c r="A21" s="11" t="s">
        <v>25</v>
      </c>
      <c r="B21" s="10" t="s">
        <v>26</v>
      </c>
      <c r="C21" s="11" t="s">
        <v>10</v>
      </c>
      <c r="D21" s="12">
        <v>6902.57</v>
      </c>
      <c r="E21" s="13">
        <v>6637.3220000000001</v>
      </c>
      <c r="F21" s="12">
        <f>E21/D21*100</f>
        <v>96.157257369356643</v>
      </c>
      <c r="G21" s="14"/>
    </row>
    <row r="22" spans="1:7" ht="19.5" customHeight="1">
      <c r="A22" s="11" t="s">
        <v>27</v>
      </c>
      <c r="B22" s="10" t="s">
        <v>28</v>
      </c>
      <c r="C22" s="11" t="s">
        <v>10</v>
      </c>
      <c r="D22" s="12">
        <v>590.16999999999996</v>
      </c>
      <c r="E22" s="13">
        <f>372.435+208.889</f>
        <v>581.32400000000007</v>
      </c>
      <c r="F22" s="12">
        <f>E22/D22*100</f>
        <v>98.501109849704335</v>
      </c>
      <c r="G22" s="14"/>
    </row>
    <row r="23" spans="1:7" ht="21.75" customHeight="1">
      <c r="A23" s="11" t="s">
        <v>29</v>
      </c>
      <c r="B23" s="19" t="s">
        <v>30</v>
      </c>
      <c r="C23" s="11" t="s">
        <v>10</v>
      </c>
      <c r="D23" s="12">
        <v>103.54</v>
      </c>
      <c r="E23" s="13">
        <v>130.102</v>
      </c>
      <c r="F23" s="12">
        <f>E23/D23*100</f>
        <v>125.65385358315626</v>
      </c>
      <c r="G23" s="17" t="s">
        <v>164</v>
      </c>
    </row>
    <row r="24" spans="1:7" s="18" customFormat="1">
      <c r="A24" s="9">
        <v>3</v>
      </c>
      <c r="B24" s="6" t="s">
        <v>31</v>
      </c>
      <c r="C24" s="5" t="s">
        <v>10</v>
      </c>
      <c r="D24" s="20"/>
      <c r="E24" s="21">
        <v>2376.2930000000001</v>
      </c>
      <c r="F24" s="20"/>
      <c r="G24" s="22"/>
    </row>
    <row r="25" spans="1:7">
      <c r="A25" s="9">
        <v>4</v>
      </c>
      <c r="B25" s="10" t="s">
        <v>32</v>
      </c>
      <c r="C25" s="11" t="s">
        <v>10</v>
      </c>
      <c r="D25" s="12"/>
      <c r="E25" s="7"/>
      <c r="F25" s="7"/>
      <c r="G25" s="14"/>
    </row>
    <row r="26" spans="1:7">
      <c r="A26" s="11" t="s">
        <v>33</v>
      </c>
      <c r="B26" s="10" t="s">
        <v>34</v>
      </c>
      <c r="C26" s="11" t="s">
        <v>10</v>
      </c>
      <c r="D26" s="12"/>
      <c r="E26" s="7"/>
      <c r="F26" s="7"/>
      <c r="G26" s="14"/>
    </row>
    <row r="27" spans="1:7">
      <c r="A27" s="11" t="s">
        <v>35</v>
      </c>
      <c r="B27" s="10" t="s">
        <v>36</v>
      </c>
      <c r="C27" s="11" t="s">
        <v>10</v>
      </c>
      <c r="D27" s="12"/>
      <c r="E27" s="7"/>
      <c r="F27" s="7"/>
      <c r="G27" s="14"/>
    </row>
    <row r="28" spans="1:7" ht="31.5">
      <c r="A28" s="9">
        <v>5</v>
      </c>
      <c r="B28" s="6" t="s">
        <v>37</v>
      </c>
      <c r="C28" s="5" t="s">
        <v>10</v>
      </c>
      <c r="D28" s="7">
        <f>SUM(D30:D39)</f>
        <v>296.93</v>
      </c>
      <c r="E28" s="7">
        <f>SUM(E30:E39)</f>
        <v>304.5</v>
      </c>
      <c r="F28" s="7">
        <f>E28/D28*100</f>
        <v>102.54942242279326</v>
      </c>
      <c r="G28" s="12"/>
    </row>
    <row r="29" spans="1:7" ht="0.75" customHeight="1">
      <c r="A29" s="23" t="s">
        <v>38</v>
      </c>
      <c r="B29" s="10" t="s">
        <v>39</v>
      </c>
      <c r="C29" s="11" t="s">
        <v>10</v>
      </c>
      <c r="D29" s="12"/>
      <c r="E29" s="7"/>
      <c r="F29" s="7"/>
      <c r="G29" s="14"/>
    </row>
    <row r="30" spans="1:7" ht="63">
      <c r="A30" s="9" t="s">
        <v>40</v>
      </c>
      <c r="B30" s="10" t="s">
        <v>41</v>
      </c>
      <c r="C30" s="11" t="s">
        <v>10</v>
      </c>
      <c r="D30" s="12"/>
      <c r="E30" s="7"/>
      <c r="F30" s="7"/>
      <c r="G30" s="14"/>
    </row>
    <row r="31" spans="1:7" ht="31.5">
      <c r="A31" s="9" t="s">
        <v>42</v>
      </c>
      <c r="B31" s="10" t="s">
        <v>43</v>
      </c>
      <c r="C31" s="11" t="s">
        <v>10</v>
      </c>
      <c r="D31" s="12">
        <v>296.93</v>
      </c>
      <c r="E31" s="12">
        <f>4.5+300</f>
        <v>304.5</v>
      </c>
      <c r="F31" s="12">
        <f>E31/D31*100</f>
        <v>102.54942242279326</v>
      </c>
      <c r="G31" s="14"/>
    </row>
    <row r="32" spans="1:7" ht="63">
      <c r="A32" s="9" t="s">
        <v>44</v>
      </c>
      <c r="B32" s="10" t="s">
        <v>45</v>
      </c>
      <c r="C32" s="11" t="s">
        <v>10</v>
      </c>
      <c r="D32" s="12"/>
      <c r="E32" s="7"/>
      <c r="F32" s="7"/>
      <c r="G32" s="14"/>
    </row>
    <row r="33" spans="1:7" ht="31.5">
      <c r="A33" s="9" t="s">
        <v>46</v>
      </c>
      <c r="B33" s="10" t="s">
        <v>47</v>
      </c>
      <c r="C33" s="11" t="s">
        <v>10</v>
      </c>
      <c r="D33" s="12"/>
      <c r="E33" s="7"/>
      <c r="F33" s="7"/>
      <c r="G33" s="14"/>
    </row>
    <row r="34" spans="1:7">
      <c r="A34" s="9" t="s">
        <v>48</v>
      </c>
      <c r="B34" s="10" t="s">
        <v>49</v>
      </c>
      <c r="C34" s="11" t="s">
        <v>10</v>
      </c>
      <c r="D34" s="12"/>
      <c r="E34" s="7"/>
      <c r="F34" s="7"/>
      <c r="G34" s="14"/>
    </row>
    <row r="35" spans="1:7">
      <c r="A35" s="9" t="s">
        <v>50</v>
      </c>
      <c r="B35" s="10" t="s">
        <v>51</v>
      </c>
      <c r="C35" s="11" t="s">
        <v>10</v>
      </c>
      <c r="D35" s="12"/>
      <c r="E35" s="7"/>
      <c r="F35" s="7"/>
      <c r="G35" s="14"/>
    </row>
    <row r="36" spans="1:7">
      <c r="A36" s="9" t="s">
        <v>52</v>
      </c>
      <c r="B36" s="10" t="s">
        <v>53</v>
      </c>
      <c r="C36" s="11" t="s">
        <v>10</v>
      </c>
      <c r="D36" s="12"/>
      <c r="E36" s="7"/>
      <c r="F36" s="7"/>
      <c r="G36" s="14"/>
    </row>
    <row r="37" spans="1:7" ht="31.5">
      <c r="A37" s="9" t="s">
        <v>54</v>
      </c>
      <c r="B37" s="10" t="s">
        <v>55</v>
      </c>
      <c r="C37" s="11" t="s">
        <v>10</v>
      </c>
      <c r="D37" s="12"/>
      <c r="E37" s="7"/>
      <c r="F37" s="7"/>
      <c r="G37" s="14"/>
    </row>
    <row r="38" spans="1:7" s="18" customFormat="1">
      <c r="A38" s="9" t="s">
        <v>56</v>
      </c>
      <c r="B38" s="10" t="s">
        <v>57</v>
      </c>
      <c r="C38" s="11" t="s">
        <v>10</v>
      </c>
      <c r="D38" s="15"/>
      <c r="E38" s="20"/>
      <c r="F38" s="20"/>
      <c r="G38" s="22"/>
    </row>
    <row r="39" spans="1:7" ht="31.5">
      <c r="A39" s="9" t="s">
        <v>58</v>
      </c>
      <c r="B39" s="10" t="s">
        <v>59</v>
      </c>
      <c r="C39" s="11" t="s">
        <v>10</v>
      </c>
      <c r="D39" s="12"/>
      <c r="E39" s="7"/>
      <c r="F39" s="7"/>
      <c r="G39" s="14"/>
    </row>
    <row r="40" spans="1:7" ht="31.5">
      <c r="A40" s="9">
        <v>6</v>
      </c>
      <c r="B40" s="6" t="s">
        <v>60</v>
      </c>
      <c r="C40" s="5" t="s">
        <v>10</v>
      </c>
      <c r="D40" s="7">
        <f>SUM(D41:D49)</f>
        <v>0</v>
      </c>
      <c r="E40" s="7">
        <f>SUM(E41:E49)</f>
        <v>134.56</v>
      </c>
      <c r="F40" s="7"/>
      <c r="G40" s="12"/>
    </row>
    <row r="41" spans="1:7">
      <c r="A41" s="11" t="s">
        <v>61</v>
      </c>
      <c r="B41" s="10" t="s">
        <v>62</v>
      </c>
      <c r="C41" s="11"/>
      <c r="D41" s="12"/>
      <c r="E41" s="7"/>
      <c r="F41" s="7"/>
      <c r="G41" s="14"/>
    </row>
    <row r="42" spans="1:7" s="18" customFormat="1" ht="31.5">
      <c r="A42" s="11" t="s">
        <v>63</v>
      </c>
      <c r="B42" s="10" t="s">
        <v>64</v>
      </c>
      <c r="C42" s="11"/>
      <c r="D42" s="15"/>
      <c r="E42" s="15">
        <f>14.382+40.178</f>
        <v>54.559999999999995</v>
      </c>
      <c r="F42" s="20"/>
      <c r="G42" s="22"/>
    </row>
    <row r="43" spans="1:7" ht="47.25">
      <c r="A43" s="11" t="s">
        <v>65</v>
      </c>
      <c r="B43" s="10" t="s">
        <v>66</v>
      </c>
      <c r="C43" s="11"/>
      <c r="D43" s="12"/>
      <c r="E43" s="12"/>
      <c r="F43" s="7"/>
      <c r="G43" s="14"/>
    </row>
    <row r="44" spans="1:7" ht="63">
      <c r="A44" s="11" t="s">
        <v>67</v>
      </c>
      <c r="B44" s="10" t="s">
        <v>68</v>
      </c>
      <c r="C44" s="11"/>
      <c r="D44" s="12"/>
      <c r="E44" s="12"/>
      <c r="F44" s="7"/>
      <c r="G44" s="14"/>
    </row>
    <row r="45" spans="1:7">
      <c r="A45" s="11" t="s">
        <v>69</v>
      </c>
      <c r="B45" s="10" t="s">
        <v>70</v>
      </c>
      <c r="C45" s="11" t="s">
        <v>10</v>
      </c>
      <c r="D45" s="12"/>
      <c r="E45" s="12"/>
      <c r="F45" s="7"/>
      <c r="G45" s="14"/>
    </row>
    <row r="46" spans="1:7">
      <c r="A46" s="11" t="s">
        <v>71</v>
      </c>
      <c r="B46" s="10" t="s">
        <v>72</v>
      </c>
      <c r="C46" s="11" t="s">
        <v>10</v>
      </c>
      <c r="D46" s="12"/>
      <c r="E46" s="12"/>
      <c r="F46" s="7"/>
      <c r="G46" s="14"/>
    </row>
    <row r="47" spans="1:7">
      <c r="A47" s="11" t="s">
        <v>73</v>
      </c>
      <c r="B47" s="10" t="s">
        <v>74</v>
      </c>
      <c r="C47" s="11" t="s">
        <v>10</v>
      </c>
      <c r="D47" s="12"/>
      <c r="E47" s="12"/>
      <c r="F47" s="7"/>
      <c r="G47" s="14"/>
    </row>
    <row r="48" spans="1:7">
      <c r="A48" s="11" t="s">
        <v>75</v>
      </c>
      <c r="B48" s="10" t="s">
        <v>76</v>
      </c>
      <c r="C48" s="11" t="s">
        <v>10</v>
      </c>
      <c r="D48" s="12"/>
      <c r="E48" s="7"/>
      <c r="F48" s="7"/>
      <c r="G48" s="14"/>
    </row>
    <row r="49" spans="1:7">
      <c r="A49" s="11" t="s">
        <v>77</v>
      </c>
      <c r="B49" s="10" t="s">
        <v>78</v>
      </c>
      <c r="C49" s="11" t="s">
        <v>10</v>
      </c>
      <c r="D49" s="12"/>
      <c r="E49" s="24">
        <v>80</v>
      </c>
      <c r="F49" s="7"/>
      <c r="G49" s="14"/>
    </row>
    <row r="50" spans="1:7" s="18" customFormat="1" ht="47.25">
      <c r="A50" s="11"/>
      <c r="B50" s="10" t="s">
        <v>79</v>
      </c>
      <c r="C50" s="11" t="s">
        <v>10</v>
      </c>
      <c r="D50" s="15"/>
      <c r="E50" s="16">
        <v>80</v>
      </c>
      <c r="F50" s="20"/>
      <c r="G50" s="22"/>
    </row>
    <row r="51" spans="1:7">
      <c r="A51" s="5" t="s">
        <v>80</v>
      </c>
      <c r="B51" s="6" t="s">
        <v>81</v>
      </c>
      <c r="C51" s="5" t="s">
        <v>10</v>
      </c>
      <c r="D51" s="25">
        <f>D52+D78</f>
        <v>1761.5700000000002</v>
      </c>
      <c r="E51" s="26">
        <f>E52+E78</f>
        <v>3429.6010000000001</v>
      </c>
      <c r="F51" s="7">
        <f>E51/D51*100</f>
        <v>194.69002083368812</v>
      </c>
      <c r="G51" s="25"/>
    </row>
    <row r="52" spans="1:7" ht="31.5">
      <c r="A52" s="9">
        <v>7</v>
      </c>
      <c r="B52" s="10" t="s">
        <v>82</v>
      </c>
      <c r="C52" s="11" t="s">
        <v>10</v>
      </c>
      <c r="D52" s="27">
        <f>SUM(D53:D72)</f>
        <v>1761.5700000000002</v>
      </c>
      <c r="E52" s="28">
        <f>SUM(E53:E72)</f>
        <v>3429.6010000000001</v>
      </c>
      <c r="F52" s="12">
        <f>E52/D52*100</f>
        <v>194.69002083368812</v>
      </c>
      <c r="G52" s="27"/>
    </row>
    <row r="53" spans="1:7">
      <c r="A53" s="11" t="s">
        <v>83</v>
      </c>
      <c r="B53" s="10" t="s">
        <v>13</v>
      </c>
      <c r="C53" s="11" t="s">
        <v>10</v>
      </c>
      <c r="D53" s="12"/>
      <c r="E53" s="7"/>
      <c r="F53" s="12"/>
      <c r="G53" s="14"/>
    </row>
    <row r="54" spans="1:7">
      <c r="A54" s="11" t="s">
        <v>84</v>
      </c>
      <c r="B54" s="10" t="s">
        <v>15</v>
      </c>
      <c r="C54" s="11" t="s">
        <v>10</v>
      </c>
      <c r="D54" s="12"/>
      <c r="E54" s="7"/>
      <c r="F54" s="12"/>
      <c r="G54" s="14"/>
    </row>
    <row r="55" spans="1:7">
      <c r="A55" s="11" t="s">
        <v>85</v>
      </c>
      <c r="B55" s="10" t="s">
        <v>17</v>
      </c>
      <c r="C55" s="11" t="s">
        <v>10</v>
      </c>
      <c r="D55" s="12"/>
      <c r="E55" s="7"/>
      <c r="F55" s="12"/>
      <c r="G55" s="14"/>
    </row>
    <row r="56" spans="1:7">
      <c r="A56" s="11" t="s">
        <v>86</v>
      </c>
      <c r="B56" s="10" t="s">
        <v>19</v>
      </c>
      <c r="C56" s="11" t="s">
        <v>10</v>
      </c>
      <c r="D56" s="12"/>
      <c r="E56" s="7"/>
      <c r="F56" s="12"/>
      <c r="G56" s="14"/>
    </row>
    <row r="57" spans="1:7">
      <c r="A57" s="11" t="s">
        <v>87</v>
      </c>
      <c r="B57" s="10" t="s">
        <v>21</v>
      </c>
      <c r="C57" s="11" t="s">
        <v>10</v>
      </c>
      <c r="D57" s="12"/>
      <c r="E57" s="7"/>
      <c r="F57" s="12"/>
      <c r="G57" s="14"/>
    </row>
    <row r="58" spans="1:7">
      <c r="A58" s="11" t="s">
        <v>88</v>
      </c>
      <c r="B58" s="10" t="s">
        <v>23</v>
      </c>
      <c r="C58" s="11" t="s">
        <v>10</v>
      </c>
      <c r="D58" s="12"/>
      <c r="E58" s="7"/>
      <c r="F58" s="12"/>
      <c r="G58" s="14"/>
    </row>
    <row r="59" spans="1:7" ht="31.5">
      <c r="A59" s="11" t="s">
        <v>89</v>
      </c>
      <c r="B59" s="10" t="s">
        <v>90</v>
      </c>
      <c r="C59" s="11" t="s">
        <v>10</v>
      </c>
      <c r="D59" s="12"/>
      <c r="E59" s="7"/>
      <c r="F59" s="12"/>
      <c r="G59" s="14"/>
    </row>
    <row r="60" spans="1:7">
      <c r="A60" s="11" t="s">
        <v>91</v>
      </c>
      <c r="B60" s="10" t="s">
        <v>28</v>
      </c>
      <c r="C60" s="11" t="s">
        <v>10</v>
      </c>
      <c r="D60" s="12"/>
      <c r="E60" s="7"/>
      <c r="F60" s="12"/>
      <c r="G60" s="14"/>
    </row>
    <row r="61" spans="1:7">
      <c r="A61" s="11" t="s">
        <v>92</v>
      </c>
      <c r="B61" s="10" t="s">
        <v>93</v>
      </c>
      <c r="C61" s="11" t="s">
        <v>10</v>
      </c>
      <c r="D61" s="12"/>
      <c r="E61" s="7"/>
      <c r="F61" s="12"/>
      <c r="G61" s="14"/>
    </row>
    <row r="62" spans="1:7" ht="31.5">
      <c r="A62" s="11" t="s">
        <v>94</v>
      </c>
      <c r="B62" s="10" t="s">
        <v>31</v>
      </c>
      <c r="C62" s="11" t="s">
        <v>10</v>
      </c>
      <c r="D62" s="12"/>
      <c r="E62" s="7"/>
      <c r="F62" s="12"/>
      <c r="G62" s="14"/>
    </row>
    <row r="63" spans="1:7" s="18" customFormat="1" ht="31.5">
      <c r="A63" s="11" t="s">
        <v>95</v>
      </c>
      <c r="B63" s="10" t="s">
        <v>74</v>
      </c>
      <c r="C63" s="11" t="s">
        <v>10</v>
      </c>
      <c r="D63" s="15"/>
      <c r="E63" s="16">
        <f>1.33+21.009</f>
        <v>22.338999999999999</v>
      </c>
      <c r="F63" s="15"/>
      <c r="G63" s="22"/>
    </row>
    <row r="64" spans="1:7" s="18" customFormat="1" ht="24" customHeight="1">
      <c r="A64" s="11" t="s">
        <v>96</v>
      </c>
      <c r="B64" s="10" t="s">
        <v>49</v>
      </c>
      <c r="C64" s="11" t="s">
        <v>10</v>
      </c>
      <c r="D64" s="29">
        <v>147.61000000000001</v>
      </c>
      <c r="E64" s="30">
        <v>148.14699999999999</v>
      </c>
      <c r="F64" s="29">
        <f>E64/D64*100</f>
        <v>100.36379649075265</v>
      </c>
      <c r="G64" s="31"/>
    </row>
    <row r="65" spans="1:7" s="32" customFormat="1" ht="51.75">
      <c r="A65" s="11" t="s">
        <v>97</v>
      </c>
      <c r="B65" s="10" t="s">
        <v>72</v>
      </c>
      <c r="C65" s="11" t="s">
        <v>10</v>
      </c>
      <c r="D65" s="29">
        <v>305.63</v>
      </c>
      <c r="E65" s="30">
        <f>106.04+45.54</f>
        <v>151.58000000000001</v>
      </c>
      <c r="F65" s="29">
        <f>E65/D65*100</f>
        <v>49.59591663122076</v>
      </c>
      <c r="G65" s="17" t="s">
        <v>161</v>
      </c>
    </row>
    <row r="66" spans="1:7" ht="21" customHeight="1">
      <c r="A66" s="11" t="s">
        <v>98</v>
      </c>
      <c r="B66" s="10" t="s">
        <v>62</v>
      </c>
      <c r="C66" s="11" t="s">
        <v>10</v>
      </c>
      <c r="D66" s="33"/>
      <c r="E66" s="33"/>
      <c r="F66" s="33"/>
      <c r="G66" s="14"/>
    </row>
    <row r="67" spans="1:7" s="32" customFormat="1" ht="59.25" customHeight="1">
      <c r="A67" s="11" t="s">
        <v>99</v>
      </c>
      <c r="B67" s="10" t="s">
        <v>100</v>
      </c>
      <c r="C67" s="11" t="s">
        <v>10</v>
      </c>
      <c r="D67" s="29">
        <v>369.37</v>
      </c>
      <c r="E67" s="29">
        <f>256.8+116.201+5.357+41.568</f>
        <v>419.92599999999999</v>
      </c>
      <c r="F67" s="29">
        <f>E67/D67*100</f>
        <v>113.68708882692151</v>
      </c>
      <c r="G67" s="17" t="s">
        <v>101</v>
      </c>
    </row>
    <row r="68" spans="1:7" ht="19.5" customHeight="1">
      <c r="A68" s="11" t="s">
        <v>102</v>
      </c>
      <c r="B68" s="10" t="s">
        <v>103</v>
      </c>
      <c r="C68" s="11" t="s">
        <v>10</v>
      </c>
      <c r="D68" s="12"/>
      <c r="E68" s="12"/>
      <c r="F68" s="12"/>
      <c r="G68" s="14"/>
    </row>
    <row r="69" spans="1:7" ht="24" customHeight="1">
      <c r="A69" s="11" t="s">
        <v>104</v>
      </c>
      <c r="B69" s="10" t="s">
        <v>105</v>
      </c>
      <c r="C69" s="11" t="s">
        <v>10</v>
      </c>
      <c r="D69" s="12">
        <v>122.57</v>
      </c>
      <c r="E69" s="13">
        <v>120.8</v>
      </c>
      <c r="F69" s="12">
        <f>E69/D69*100</f>
        <v>98.55592722525904</v>
      </c>
      <c r="G69" s="14"/>
    </row>
    <row r="70" spans="1:7" ht="29.25" customHeight="1">
      <c r="A70" s="11" t="s">
        <v>106</v>
      </c>
      <c r="B70" s="10" t="s">
        <v>107</v>
      </c>
      <c r="C70" s="11" t="s">
        <v>10</v>
      </c>
      <c r="D70" s="12">
        <v>12</v>
      </c>
      <c r="E70" s="13">
        <v>17.600000000000001</v>
      </c>
      <c r="F70" s="12">
        <f>E70/D70*100</f>
        <v>146.66666666666669</v>
      </c>
      <c r="G70" s="17" t="s">
        <v>108</v>
      </c>
    </row>
    <row r="71" spans="1:7" s="18" customFormat="1" ht="42" customHeight="1">
      <c r="A71" s="11" t="s">
        <v>109</v>
      </c>
      <c r="B71" s="10" t="s">
        <v>110</v>
      </c>
      <c r="C71" s="11" t="s">
        <v>10</v>
      </c>
      <c r="D71" s="15">
        <v>652</v>
      </c>
      <c r="E71" s="16">
        <f>5.767+1858.258+71.532</f>
        <v>1935.557</v>
      </c>
      <c r="F71" s="15">
        <f>E71/D71*100</f>
        <v>296.86457055214726</v>
      </c>
      <c r="G71" s="17" t="s">
        <v>111</v>
      </c>
    </row>
    <row r="72" spans="1:7" ht="31.5">
      <c r="A72" s="34" t="s">
        <v>112</v>
      </c>
      <c r="B72" s="6" t="s">
        <v>113</v>
      </c>
      <c r="C72" s="5" t="s">
        <v>10</v>
      </c>
      <c r="D72" s="25">
        <f>SUM(D73:D77)</f>
        <v>152.38999999999999</v>
      </c>
      <c r="E72" s="26">
        <f>SUM(E73:E77)</f>
        <v>613.65200000000004</v>
      </c>
      <c r="F72" s="7">
        <f>E72/D72*100</f>
        <v>402.6852155653259</v>
      </c>
      <c r="G72" s="27"/>
    </row>
    <row r="73" spans="1:7" ht="26.25">
      <c r="A73" s="34" t="s">
        <v>114</v>
      </c>
      <c r="B73" s="10" t="s">
        <v>115</v>
      </c>
      <c r="C73" s="11" t="s">
        <v>10</v>
      </c>
      <c r="D73" s="12">
        <v>20</v>
      </c>
      <c r="E73" s="16">
        <v>25.928999999999998</v>
      </c>
      <c r="F73" s="15">
        <f>E73/D73*100</f>
        <v>129.64499999999998</v>
      </c>
      <c r="G73" s="17" t="s">
        <v>116</v>
      </c>
    </row>
    <row r="74" spans="1:7" ht="22.5" customHeight="1">
      <c r="A74" s="34" t="s">
        <v>117</v>
      </c>
      <c r="B74" s="19" t="s">
        <v>118</v>
      </c>
      <c r="C74" s="11" t="s">
        <v>10</v>
      </c>
      <c r="D74" s="12"/>
      <c r="E74" s="15"/>
      <c r="F74" s="15"/>
      <c r="G74" s="14"/>
    </row>
    <row r="75" spans="1:7" ht="64.5">
      <c r="A75" s="34" t="s">
        <v>119</v>
      </c>
      <c r="B75" s="10" t="s">
        <v>120</v>
      </c>
      <c r="C75" s="11" t="s">
        <v>10</v>
      </c>
      <c r="D75" s="15">
        <v>22</v>
      </c>
      <c r="E75" s="15">
        <v>16.667999999999999</v>
      </c>
      <c r="F75" s="15">
        <f>E75/D75*100</f>
        <v>75.763636363636351</v>
      </c>
      <c r="G75" s="17" t="s">
        <v>162</v>
      </c>
    </row>
    <row r="76" spans="1:7" s="18" customFormat="1" ht="40.5" customHeight="1">
      <c r="A76" s="34" t="s">
        <v>121</v>
      </c>
      <c r="B76" s="10" t="s">
        <v>122</v>
      </c>
      <c r="C76" s="11" t="s">
        <v>10</v>
      </c>
      <c r="D76" s="15">
        <v>94.39</v>
      </c>
      <c r="E76" s="15">
        <v>556.05600000000004</v>
      </c>
      <c r="F76" s="15">
        <f>E76/D76*100</f>
        <v>589.10477804852212</v>
      </c>
      <c r="G76" s="17" t="s">
        <v>111</v>
      </c>
    </row>
    <row r="77" spans="1:7" ht="22.5" customHeight="1">
      <c r="A77" s="34" t="s">
        <v>123</v>
      </c>
      <c r="B77" s="10" t="s">
        <v>124</v>
      </c>
      <c r="C77" s="11" t="s">
        <v>10</v>
      </c>
      <c r="D77" s="15">
        <v>16</v>
      </c>
      <c r="E77" s="16">
        <v>14.999000000000001</v>
      </c>
      <c r="F77" s="15">
        <f>E77/D77*100</f>
        <v>93.743750000000006</v>
      </c>
      <c r="G77" s="14"/>
    </row>
    <row r="78" spans="1:7" ht="31.5">
      <c r="A78" s="34"/>
      <c r="B78" s="10" t="s">
        <v>125</v>
      </c>
      <c r="C78" s="11" t="s">
        <v>10</v>
      </c>
      <c r="D78" s="12"/>
      <c r="E78" s="7"/>
      <c r="F78" s="7"/>
      <c r="G78" s="14"/>
    </row>
    <row r="79" spans="1:7">
      <c r="A79" s="5" t="s">
        <v>126</v>
      </c>
      <c r="B79" s="6" t="s">
        <v>127</v>
      </c>
      <c r="C79" s="5" t="s">
        <v>10</v>
      </c>
      <c r="D79" s="25">
        <f>D51+D12</f>
        <v>11050.23</v>
      </c>
      <c r="E79" s="26">
        <f>E51+E12</f>
        <v>15089.987999999999</v>
      </c>
      <c r="F79" s="7">
        <f>E79/D79*100</f>
        <v>136.55813498904547</v>
      </c>
      <c r="G79" s="25"/>
    </row>
    <row r="80" spans="1:7" ht="104.25" customHeight="1">
      <c r="A80" s="5" t="s">
        <v>128</v>
      </c>
      <c r="B80" s="6" t="s">
        <v>129</v>
      </c>
      <c r="C80" s="5" t="s">
        <v>10</v>
      </c>
      <c r="D80" s="12">
        <f>D81-D79</f>
        <v>0</v>
      </c>
      <c r="E80" s="13">
        <f>E81-E79</f>
        <v>-4062.7049999999999</v>
      </c>
      <c r="F80" s="7"/>
      <c r="G80" s="17" t="s">
        <v>130</v>
      </c>
    </row>
    <row r="81" spans="1:256">
      <c r="A81" s="5" t="s">
        <v>131</v>
      </c>
      <c r="B81" s="6" t="s">
        <v>132</v>
      </c>
      <c r="C81" s="5" t="s">
        <v>10</v>
      </c>
      <c r="D81" s="35">
        <v>11050.23</v>
      </c>
      <c r="E81" s="35">
        <v>11027.282999999999</v>
      </c>
      <c r="F81" s="7">
        <f>E81/D81*100</f>
        <v>99.792339163981197</v>
      </c>
      <c r="G81" s="35"/>
    </row>
    <row r="82" spans="1:256">
      <c r="A82" s="5" t="s">
        <v>133</v>
      </c>
      <c r="B82" s="36" t="s">
        <v>134</v>
      </c>
      <c r="C82" s="5" t="s">
        <v>135</v>
      </c>
      <c r="D82" s="37">
        <v>6600</v>
      </c>
      <c r="E82" s="35">
        <v>6586.2650000000003</v>
      </c>
      <c r="F82" s="7">
        <f>E82/D82*100</f>
        <v>99.791893939393944</v>
      </c>
      <c r="G82" s="38"/>
    </row>
    <row r="83" spans="1:256">
      <c r="A83" s="5" t="s">
        <v>136</v>
      </c>
      <c r="B83" s="38" t="s">
        <v>137</v>
      </c>
      <c r="C83" s="14"/>
      <c r="D83" s="39">
        <f>D81/D82</f>
        <v>1.6742772727272726</v>
      </c>
      <c r="E83" s="40">
        <f>E81/E82</f>
        <v>1.6742847425665379</v>
      </c>
      <c r="F83" s="39"/>
      <c r="G83" s="14"/>
    </row>
    <row r="84" spans="1:256" s="43" customFormat="1" ht="20.25" customHeight="1">
      <c r="A84" s="41"/>
      <c r="B84" s="42"/>
      <c r="D84" s="44"/>
      <c r="E84" s="75"/>
      <c r="F84" s="75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</row>
    <row r="85" spans="1:256" s="46" customFormat="1">
      <c r="A85" s="41"/>
      <c r="B85" s="45" t="s">
        <v>138</v>
      </c>
      <c r="C85" s="76" t="s">
        <v>139</v>
      </c>
      <c r="D85" s="76"/>
      <c r="E85" s="76"/>
      <c r="F85" s="76"/>
      <c r="G85" s="76"/>
    </row>
    <row r="86" spans="1:256" s="46" customFormat="1">
      <c r="A86" s="41"/>
      <c r="B86" s="45" t="s">
        <v>140</v>
      </c>
      <c r="C86" s="47" t="s">
        <v>141</v>
      </c>
      <c r="D86" s="47"/>
      <c r="E86" s="47"/>
      <c r="F86" s="47"/>
      <c r="G86" s="47"/>
    </row>
    <row r="87" spans="1:256" s="46" customFormat="1" ht="8.25" customHeight="1">
      <c r="A87" s="41"/>
      <c r="B87" s="45"/>
      <c r="C87" s="50"/>
      <c r="D87" s="51"/>
      <c r="E87" s="48"/>
      <c r="F87" s="49"/>
    </row>
    <row r="88" spans="1:256" s="46" customFormat="1">
      <c r="A88" s="41"/>
      <c r="B88" s="45" t="s">
        <v>142</v>
      </c>
      <c r="C88" s="77" t="s">
        <v>143</v>
      </c>
      <c r="D88" s="77"/>
      <c r="E88" s="77"/>
      <c r="F88" s="49"/>
    </row>
    <row r="89" spans="1:256" s="46" customFormat="1" ht="4.5" customHeight="1">
      <c r="A89" s="41"/>
      <c r="B89" s="45"/>
      <c r="C89" s="50"/>
      <c r="D89" s="51"/>
      <c r="E89" s="48"/>
      <c r="F89" s="49"/>
    </row>
    <row r="90" spans="1:256" s="46" customFormat="1">
      <c r="A90" s="41"/>
      <c r="B90" s="45" t="s">
        <v>144</v>
      </c>
      <c r="C90" s="77" t="s">
        <v>145</v>
      </c>
      <c r="D90" s="77"/>
      <c r="E90" s="77"/>
    </row>
    <row r="91" spans="1:256" s="46" customFormat="1" ht="6" customHeight="1">
      <c r="A91" s="41"/>
      <c r="B91" s="45"/>
      <c r="C91" s="50"/>
      <c r="D91" s="51"/>
    </row>
    <row r="92" spans="1:256" ht="12.75" customHeight="1">
      <c r="B92" s="45" t="s">
        <v>146</v>
      </c>
      <c r="C92" s="77" t="s">
        <v>147</v>
      </c>
      <c r="D92" s="77"/>
      <c r="E92" s="77"/>
    </row>
    <row r="93" spans="1:256" ht="9" customHeight="1">
      <c r="B93" s="45"/>
      <c r="C93" s="50"/>
      <c r="D93" s="51"/>
    </row>
    <row r="94" spans="1:256" ht="27.75" customHeight="1">
      <c r="B94" s="45" t="s">
        <v>148</v>
      </c>
      <c r="C94" s="77" t="s">
        <v>149</v>
      </c>
      <c r="D94" s="77"/>
      <c r="E94" s="77"/>
    </row>
    <row r="95" spans="1:256" ht="0.75" customHeight="1">
      <c r="B95" s="52"/>
      <c r="C95" s="50"/>
      <c r="D95" s="51"/>
    </row>
    <row r="96" spans="1:256" ht="18.75" customHeight="1">
      <c r="B96" s="52" t="s">
        <v>150</v>
      </c>
      <c r="C96" s="50"/>
      <c r="D96" s="51"/>
    </row>
    <row r="97" spans="2:4">
      <c r="B97" s="52"/>
      <c r="C97" s="50"/>
      <c r="D97" s="51"/>
    </row>
    <row r="98" spans="2:4">
      <c r="B98" s="74" t="s">
        <v>151</v>
      </c>
      <c r="C98" s="74"/>
      <c r="D98" s="74"/>
    </row>
    <row r="99" spans="2:4" ht="20.25">
      <c r="B99" s="53"/>
      <c r="C99" s="54"/>
      <c r="D99" s="55"/>
    </row>
  </sheetData>
  <mergeCells count="15">
    <mergeCell ref="B98:D98"/>
    <mergeCell ref="E84:F84"/>
    <mergeCell ref="C85:G85"/>
    <mergeCell ref="C94:E94"/>
    <mergeCell ref="C92:E92"/>
    <mergeCell ref="C90:E90"/>
    <mergeCell ref="C88:E88"/>
    <mergeCell ref="E1:G1"/>
    <mergeCell ref="A3:G3"/>
    <mergeCell ref="A4:G4"/>
    <mergeCell ref="B8:G8"/>
    <mergeCell ref="B10:G10"/>
    <mergeCell ref="B5:J5"/>
    <mergeCell ref="B7:J7"/>
    <mergeCell ref="B9:G9"/>
  </mergeCells>
  <pageMargins left="0.11811023622047245" right="0.11811023622047245" top="0.15748031496062992" bottom="0.19685039370078741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ЧВ 2020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2021-04-14T08:25:49Z</cp:lastPrinted>
  <dcterms:created xsi:type="dcterms:W3CDTF">2021-03-09T04:58:12Z</dcterms:created>
  <dcterms:modified xsi:type="dcterms:W3CDTF">2021-04-22T10:52:38Z</dcterms:modified>
</cp:coreProperties>
</file>