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ПУ 2020" sheetId="9" r:id="rId1"/>
  </sheets>
  <calcPr calcId="125725" refMode="R1C1"/>
</workbook>
</file>

<file path=xl/calcChain.xml><?xml version="1.0" encoding="utf-8"?>
<calcChain xmlns="http://schemas.openxmlformats.org/spreadsheetml/2006/main">
  <c r="E36" i="9"/>
  <c r="F36" s="1"/>
  <c r="E50"/>
  <c r="E55"/>
  <c r="E52"/>
  <c r="F52" s="1"/>
  <c r="F55"/>
  <c r="E54"/>
  <c r="E53"/>
  <c r="E51"/>
  <c r="F51" s="1"/>
  <c r="E48"/>
  <c r="E43"/>
  <c r="E35"/>
  <c r="F35" s="1"/>
  <c r="E34"/>
  <c r="E33"/>
  <c r="E32"/>
  <c r="E27"/>
  <c r="E25" s="1"/>
  <c r="F21"/>
  <c r="F22"/>
  <c r="F27"/>
  <c r="F50"/>
  <c r="F54"/>
  <c r="F26"/>
  <c r="F62"/>
  <c r="F61"/>
  <c r="F56"/>
  <c r="F53"/>
  <c r="F49"/>
  <c r="F46"/>
  <c r="F44"/>
  <c r="F42"/>
  <c r="D41"/>
  <c r="D40" s="1"/>
  <c r="F39"/>
  <c r="F38"/>
  <c r="F37"/>
  <c r="F34"/>
  <c r="F33"/>
  <c r="F31"/>
  <c r="D30"/>
  <c r="F29"/>
  <c r="F28"/>
  <c r="D25"/>
  <c r="F24"/>
  <c r="F23"/>
  <c r="F20"/>
  <c r="D19"/>
  <c r="E30" l="1"/>
  <c r="F30" s="1"/>
  <c r="E41"/>
  <c r="E40" s="1"/>
  <c r="F40" s="1"/>
  <c r="F48"/>
  <c r="F25"/>
  <c r="E19"/>
  <c r="E18" s="1"/>
  <c r="F47"/>
  <c r="F32"/>
  <c r="F43"/>
  <c r="F45"/>
  <c r="F41"/>
  <c r="D18"/>
  <c r="D58" s="1"/>
  <c r="D60" s="1"/>
  <c r="F60" s="1"/>
  <c r="F19"/>
  <c r="E58" l="1"/>
  <c r="E59" s="1"/>
  <c r="F18"/>
  <c r="F58" l="1"/>
</calcChain>
</file>

<file path=xl/sharedStrings.xml><?xml version="1.0" encoding="utf-8"?>
<sst xmlns="http://schemas.openxmlformats.org/spreadsheetml/2006/main" count="194" uniqueCount="148">
  <si>
    <t>№ п/п</t>
  </si>
  <si>
    <t>I</t>
  </si>
  <si>
    <t>Амортизация</t>
  </si>
  <si>
    <t>Коммунальные услуги</t>
  </si>
  <si>
    <t>Расходы периода, всего</t>
  </si>
  <si>
    <t>Услуги банка</t>
  </si>
  <si>
    <t>Канцелярские расходы</t>
  </si>
  <si>
    <t>Налоговые платежи</t>
  </si>
  <si>
    <t>Расходы на периодическую печать</t>
  </si>
  <si>
    <t>Услуги связи</t>
  </si>
  <si>
    <t>Расходы на содержание служебного автотранспорта</t>
  </si>
  <si>
    <t>Повышение квалификации</t>
  </si>
  <si>
    <t>Прибыль</t>
  </si>
  <si>
    <t>Всего доходов</t>
  </si>
  <si>
    <t>Командировочные расходы</t>
  </si>
  <si>
    <t>VII</t>
  </si>
  <si>
    <t>тыс.тенге</t>
  </si>
  <si>
    <t>Причины отклонения</t>
  </si>
  <si>
    <t>повышение цен, кол-во расходов гипохлорида фактически  меньше от утвержденного</t>
  </si>
  <si>
    <t xml:space="preserve">переоценка основных средств в октябре 2019 года, ввод в эксплуатацию реконструкции водопровода с 21.06.2016г.  после утверждения предельного тарифа за 2015-2020гг., </t>
  </si>
  <si>
    <t xml:space="preserve">увеличение объема подачи воды,  ввод в эксплуатацию реконструкции водопровода </t>
  </si>
  <si>
    <t>увеличение объема подачи воды, увеличение количества п/п</t>
  </si>
  <si>
    <t>переоценка основных средств в октябре 2019 года</t>
  </si>
  <si>
    <t>увеличение объема подачи воды</t>
  </si>
  <si>
    <t>повышение цен на подписные издания</t>
  </si>
  <si>
    <t>увеличение спроса на подачу воды</t>
  </si>
  <si>
    <t xml:space="preserve">в связи с введением в эксплуатацию реконструкции водопровода </t>
  </si>
  <si>
    <t>Приложение 1
к Правилам 
утверждения предельного 
уровня тарифов (цен, ставок 
сборов) и тарифных смет на 
регулируемые услуги (товары, 
работы) субъектов 
естественных монополий</t>
  </si>
  <si>
    <t>ОТЧЕТ ОБ ИСПОЛНЕНИИ ТАРИФНОЙ СМЕТЫ</t>
  </si>
  <si>
    <t>на услуги: "Подача питьевой  воды по магистральным сетям Бокейординского производственного участка"</t>
  </si>
  <si>
    <t>Индекс ИТС-1</t>
  </si>
  <si>
    <t>Периодичность: годовая</t>
  </si>
  <si>
    <t>Представляет: ЗАПАДНО-КАЗАХСТАНСКИЙ ФИЛИАЛ РГП "КАЗВОДХОЗ"</t>
  </si>
  <si>
    <t>Куда представляется форма: Департамент Комитета по регулированию естественных монополий, защите конкуренции и прав потребителей Министерства национальной экономики Республики Казахстан по Западно-Казахстанской области</t>
  </si>
  <si>
    <t>Срок предоставления: - ежегодно не позднее 1 мая года, следующего за отчетным периодом</t>
  </si>
  <si>
    <t>Наименование  показателей</t>
  </si>
  <si>
    <t>Ед. изм.</t>
  </si>
  <si>
    <t>Отклонение в %</t>
  </si>
  <si>
    <t>Затраты  на  производство товаров и предоставление услуг, всего, в т.ч.</t>
  </si>
  <si>
    <t xml:space="preserve">Материальные  затраты, всего,                в т.ч. </t>
  </si>
  <si>
    <t>1.1</t>
  </si>
  <si>
    <t xml:space="preserve">    сырье и материалы</t>
  </si>
  <si>
    <t>1.2</t>
  </si>
  <si>
    <t xml:space="preserve">    химические реагенты</t>
  </si>
  <si>
    <t>1.3</t>
  </si>
  <si>
    <t xml:space="preserve">    запасные  части</t>
  </si>
  <si>
    <t>1.4</t>
  </si>
  <si>
    <t xml:space="preserve">    горюче-смазочные материалы</t>
  </si>
  <si>
    <t>1.5</t>
  </si>
  <si>
    <t xml:space="preserve">    электроэнергия</t>
  </si>
  <si>
    <t>2</t>
  </si>
  <si>
    <t>Расходы на  оплату  труда, всего, в т.ч.</t>
  </si>
  <si>
    <t>2.1.1</t>
  </si>
  <si>
    <t xml:space="preserve">    заработная  плата</t>
  </si>
  <si>
    <t>2.1.2</t>
  </si>
  <si>
    <t xml:space="preserve">    социальный  налог</t>
  </si>
  <si>
    <t>2.1.3</t>
  </si>
  <si>
    <t xml:space="preserve">    обязательное социальное медицинское страхование</t>
  </si>
  <si>
    <t>3</t>
  </si>
  <si>
    <t>4</t>
  </si>
  <si>
    <t>Прочие  затраты, всего</t>
  </si>
  <si>
    <t>4.1</t>
  </si>
  <si>
    <t xml:space="preserve">    дератизационные, дезинфекционные, дезинсекционные работы</t>
  </si>
  <si>
    <t>4.2</t>
  </si>
  <si>
    <t xml:space="preserve">    охрана  труда и техника безопасности</t>
  </si>
  <si>
    <t>4.3</t>
  </si>
  <si>
    <t xml:space="preserve">    коммунальные  услуги</t>
  </si>
  <si>
    <t>4.4</t>
  </si>
  <si>
    <t xml:space="preserve">    обязательные виды страхования</t>
  </si>
  <si>
    <t>4.5</t>
  </si>
  <si>
    <t xml:space="preserve">    командировочные расходы, выплаты за разъездной характер работы</t>
  </si>
  <si>
    <t>4.6</t>
  </si>
  <si>
    <t xml:space="preserve">    проверка счетчиков, кранов</t>
  </si>
  <si>
    <t>4.7</t>
  </si>
  <si>
    <t xml:space="preserve">    техосмотр транспорта</t>
  </si>
  <si>
    <t>4.8</t>
  </si>
  <si>
    <t xml:space="preserve">    техобслуживание охранно-пожарной сигнализации</t>
  </si>
  <si>
    <t>4.9</t>
  </si>
  <si>
    <t xml:space="preserve">    техобслуживание системы видеонаблюдения</t>
  </si>
  <si>
    <t>II</t>
  </si>
  <si>
    <t>5</t>
  </si>
  <si>
    <t>Общие и административные, всего</t>
  </si>
  <si>
    <t>5.1</t>
  </si>
  <si>
    <t>Заработная  плата</t>
  </si>
  <si>
    <t>5.2</t>
  </si>
  <si>
    <t>Социальный  налог и отчисления</t>
  </si>
  <si>
    <t>5.3</t>
  </si>
  <si>
    <t>Обязательное социальное медицинское страхование</t>
  </si>
  <si>
    <t>5.4</t>
  </si>
  <si>
    <t>5.5</t>
  </si>
  <si>
    <t>5.6</t>
  </si>
  <si>
    <t>Расходы на содержание и обслуживание оргтехники</t>
  </si>
  <si>
    <t>5.7</t>
  </si>
  <si>
    <t>Обязательные виды страхования</t>
  </si>
  <si>
    <t>5.8</t>
  </si>
  <si>
    <t>5.9</t>
  </si>
  <si>
    <t>5.10</t>
  </si>
  <si>
    <t>5.11</t>
  </si>
  <si>
    <t>5.12</t>
  </si>
  <si>
    <t xml:space="preserve"> </t>
  </si>
  <si>
    <t>5.13</t>
  </si>
  <si>
    <t>5.14</t>
  </si>
  <si>
    <t>Услуги сторонних организаций, сопровождение 1С Бухгалтерия</t>
  </si>
  <si>
    <t>5.15</t>
  </si>
  <si>
    <t>5.16</t>
  </si>
  <si>
    <t>III</t>
  </si>
  <si>
    <t>Всего  затрат</t>
  </si>
  <si>
    <t>IV</t>
  </si>
  <si>
    <t>V</t>
  </si>
  <si>
    <t>VI</t>
  </si>
  <si>
    <t>Объемы  оказываемых услуг</t>
  </si>
  <si>
    <t>тыс.м3</t>
  </si>
  <si>
    <t>Нормативные технические потери</t>
  </si>
  <si>
    <t xml:space="preserve">% </t>
  </si>
  <si>
    <t>VIII</t>
  </si>
  <si>
    <r>
      <t>Тариф за 1 м</t>
    </r>
    <r>
      <rPr>
        <b/>
        <vertAlign val="superscript"/>
        <sz val="10"/>
        <rFont val="Arial Cyr"/>
        <charset val="204"/>
      </rPr>
      <t>3</t>
    </r>
    <r>
      <rPr>
        <b/>
        <sz val="10"/>
        <rFont val="Arial Cyr"/>
        <charset val="204"/>
      </rPr>
      <t xml:space="preserve"> (без НДС)</t>
    </r>
  </si>
  <si>
    <t>тенге/ м3</t>
  </si>
  <si>
    <t>Наименование организации:</t>
  </si>
  <si>
    <t>Западно-Казахстанский филиал РГП "Казводхоз"</t>
  </si>
  <si>
    <t>Адрес:</t>
  </si>
  <si>
    <t>Телефон:</t>
  </si>
  <si>
    <t>Адрес электронной почты:</t>
  </si>
  <si>
    <t>zapvodhoz@mail.ru</t>
  </si>
  <si>
    <t>Фамилия и телефон исполнителя:</t>
  </si>
  <si>
    <t>Файзуллина Б.Х..,  +7 7114021455</t>
  </si>
  <si>
    <t>Руководитель</t>
  </si>
  <si>
    <t>Директор Джумагалиев Нурбулат Улданович  _______________</t>
  </si>
  <si>
    <t>(фамилия имя отчетство (при его наличии), подпись)</t>
  </si>
  <si>
    <t>Место печати</t>
  </si>
  <si>
    <t>Отчетный период: 2020 год</t>
  </si>
  <si>
    <t>Предусмотрено в утвержденной тарифной смете на 2020год</t>
  </si>
  <si>
    <t xml:space="preserve">Фактически сложившиеся показатели  тарифной сметы на 2020год </t>
  </si>
  <si>
    <t>Дата "____" _____________________ 2021 года</t>
  </si>
  <si>
    <t>723,47                    724,78</t>
  </si>
  <si>
    <t>(соц.налог 3330,0+ соц.отчисл 2016,0)</t>
  </si>
  <si>
    <t>(191,0 работн + 31,0 трансп)</t>
  </si>
  <si>
    <t>повышение цен на  газ (90 газ+ 30уголь)</t>
  </si>
  <si>
    <t>увеличение страховых коэфф., приобретение ОС по инвест.программе (работн 50,0 + трансп.ср 4,0)</t>
  </si>
  <si>
    <t>(ГСМ 953,0 +запч 224,0)</t>
  </si>
  <si>
    <t>(соц.налог 850,0+ соц.отчисл 449,0)</t>
  </si>
  <si>
    <t>приобретение техники по инв.программе</t>
  </si>
  <si>
    <t>+7 7112 306798,  +7 7112 305377</t>
  </si>
  <si>
    <t>обучение по ОТ и ТБ, антитеррору и изготовление стендов</t>
  </si>
  <si>
    <t xml:space="preserve">                                                                             723,47т (январь-июль) - утвержден временный компенсирующий тариф (№66-ОД от 13.06.2019г.)                                                            724,78 т (август-декабрь) - утвержден тариф в связи с уменьшением НДПИ (№73-П от 20.02.2018г.))</t>
  </si>
  <si>
    <t>г.Уральск, ул.Самарская, 23Б</t>
  </si>
  <si>
    <t xml:space="preserve">увеличения аммортизационных отчислений в связи с переоценкой основных средств в октябре 2019г,  с принятием на баланс реконструкцию УГВ IV очереди, утверждение компенсирующего тарифа, </t>
  </si>
  <si>
    <t>в связи с проведением финансовой, технической экспертизы согласно новому Правилу естеств.монополии (сопровождение 1С 112,0+ фин.техн.экспертиза 350,0+                                   почтовая связь 76,0)</t>
  </si>
  <si>
    <t>В связи с производственной необходимостью и по требования комитета нац.безопасностей РК была увеличена численность работников в пределах утвержденной нормативной численности в количестве 4 ед. (3ед. сторожа и 1ед. слесарь-ремотник)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</si>
</sst>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0"/>
  </numFmts>
  <fonts count="15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5"/>
      <name val="Arial Cyr"/>
      <charset val="204"/>
    </font>
    <font>
      <b/>
      <vertAlign val="superscript"/>
      <sz val="10"/>
      <name val="Arial Cyr"/>
      <charset val="204"/>
    </font>
    <font>
      <u/>
      <sz val="10"/>
      <color theme="10"/>
      <name val="Arial Cyr"/>
      <charset val="204"/>
    </font>
    <font>
      <b/>
      <u/>
      <sz val="10"/>
      <color theme="10"/>
      <name val="Arial Cyr"/>
      <charset val="204"/>
    </font>
    <font>
      <sz val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1"/>
    <xf numFmtId="0" fontId="4" fillId="0" borderId="0" xfId="1" applyAlignment="1">
      <alignment wrapText="1"/>
    </xf>
    <xf numFmtId="0" fontId="5" fillId="0" borderId="0" xfId="1" applyFont="1" applyFill="1" applyAlignment="1"/>
    <xf numFmtId="0" fontId="6" fillId="0" borderId="0" xfId="1" applyFont="1" applyFill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vertical="center" wrapText="1"/>
    </xf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6" fillId="0" borderId="0" xfId="1" applyFont="1" applyAlignment="1">
      <alignment vertical="center"/>
    </xf>
    <xf numFmtId="0" fontId="4" fillId="0" borderId="2" xfId="1" applyBorder="1" applyAlignment="1">
      <alignment horizontal="center" vertical="center"/>
    </xf>
    <xf numFmtId="0" fontId="4" fillId="0" borderId="2" xfId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left" vertical="center" wrapText="1"/>
    </xf>
    <xf numFmtId="0" fontId="6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49" fontId="4" fillId="0" borderId="2" xfId="1" applyNumberFormat="1" applyBorder="1" applyAlignment="1">
      <alignment horizontal="center" vertical="center"/>
    </xf>
    <xf numFmtId="0" fontId="4" fillId="0" borderId="2" xfId="1" applyBorder="1" applyAlignment="1">
      <alignment vertical="center"/>
    </xf>
    <xf numFmtId="2" fontId="4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 wrapText="1"/>
    </xf>
    <xf numFmtId="0" fontId="4" fillId="0" borderId="2" xfId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2" fontId="1" fillId="0" borderId="2" xfId="1" applyNumberFormat="1" applyFont="1" applyBorder="1" applyAlignment="1">
      <alignment horizontal="left" vertical="center" wrapText="1"/>
    </xf>
    <xf numFmtId="0" fontId="4" fillId="0" borderId="2" xfId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vertical="center"/>
    </xf>
    <xf numFmtId="1" fontId="6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left" vertical="center" wrapText="1"/>
    </xf>
    <xf numFmtId="0" fontId="4" fillId="0" borderId="0" xfId="1" applyAlignment="1">
      <alignment vertical="center" wrapText="1"/>
    </xf>
    <xf numFmtId="0" fontId="5" fillId="0" borderId="0" xfId="1" applyFont="1" applyFill="1" applyBorder="1"/>
    <xf numFmtId="0" fontId="6" fillId="0" borderId="0" xfId="1" applyFont="1"/>
    <xf numFmtId="0" fontId="4" fillId="0" borderId="0" xfId="1" applyFont="1"/>
    <xf numFmtId="49" fontId="6" fillId="0" borderId="0" xfId="1" applyNumberFormat="1" applyFont="1"/>
    <xf numFmtId="0" fontId="10" fillId="0" borderId="0" xfId="2" applyFont="1" applyFill="1" applyBorder="1"/>
    <xf numFmtId="0" fontId="11" fillId="0" borderId="0" xfId="1" applyFont="1" applyFill="1" applyBorder="1"/>
    <xf numFmtId="2" fontId="4" fillId="0" borderId="2" xfId="1" applyNumberFormat="1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164" fontId="14" fillId="2" borderId="2" xfId="1" applyNumberFormat="1" applyFont="1" applyFill="1" applyBorder="1" applyAlignment="1">
      <alignment horizontal="left" vertical="center" wrapText="1"/>
    </xf>
    <xf numFmtId="165" fontId="6" fillId="0" borderId="2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5" fillId="0" borderId="0" xfId="1" applyFont="1" applyFill="1" applyAlignment="1">
      <alignment horizontal="left" wrapText="1"/>
    </xf>
    <xf numFmtId="0" fontId="4" fillId="0" borderId="0" xfId="1" applyAlignment="1">
      <alignment horizontal="center" wrapText="1"/>
    </xf>
    <xf numFmtId="0" fontId="5" fillId="0" borderId="0" xfId="1" applyFont="1" applyFill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pvodhoz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>
      <selection activeCell="K3" sqref="K3"/>
    </sheetView>
  </sheetViews>
  <sheetFormatPr defaultRowHeight="12.75"/>
  <cols>
    <col min="1" max="1" width="5.85546875" style="11" customWidth="1"/>
    <col min="2" max="2" width="34" style="11" customWidth="1"/>
    <col min="3" max="3" width="10.7109375" style="11" customWidth="1"/>
    <col min="4" max="4" width="13" style="11" customWidth="1"/>
    <col min="5" max="5" width="13.85546875" style="11" customWidth="1"/>
    <col min="6" max="6" width="8.28515625" style="11" customWidth="1"/>
    <col min="7" max="7" width="33.85546875" style="38" customWidth="1"/>
    <col min="8" max="256" width="9.140625" style="11"/>
    <col min="257" max="257" width="5.85546875" style="11" customWidth="1"/>
    <col min="258" max="258" width="34" style="11" customWidth="1"/>
    <col min="259" max="259" width="10.7109375" style="11" customWidth="1"/>
    <col min="260" max="260" width="13" style="11" customWidth="1"/>
    <col min="261" max="261" width="13.85546875" style="11" customWidth="1"/>
    <col min="262" max="262" width="8.28515625" style="11" customWidth="1"/>
    <col min="263" max="263" width="33.85546875" style="11" customWidth="1"/>
    <col min="264" max="512" width="9.140625" style="11"/>
    <col min="513" max="513" width="5.85546875" style="11" customWidth="1"/>
    <col min="514" max="514" width="34" style="11" customWidth="1"/>
    <col min="515" max="515" width="10.7109375" style="11" customWidth="1"/>
    <col min="516" max="516" width="13" style="11" customWidth="1"/>
    <col min="517" max="517" width="13.85546875" style="11" customWidth="1"/>
    <col min="518" max="518" width="8.28515625" style="11" customWidth="1"/>
    <col min="519" max="519" width="33.85546875" style="11" customWidth="1"/>
    <col min="520" max="768" width="9.140625" style="11"/>
    <col min="769" max="769" width="5.85546875" style="11" customWidth="1"/>
    <col min="770" max="770" width="34" style="11" customWidth="1"/>
    <col min="771" max="771" width="10.7109375" style="11" customWidth="1"/>
    <col min="772" max="772" width="13" style="11" customWidth="1"/>
    <col min="773" max="773" width="13.85546875" style="11" customWidth="1"/>
    <col min="774" max="774" width="8.28515625" style="11" customWidth="1"/>
    <col min="775" max="775" width="33.85546875" style="11" customWidth="1"/>
    <col min="776" max="1024" width="9.140625" style="11"/>
    <col min="1025" max="1025" width="5.85546875" style="11" customWidth="1"/>
    <col min="1026" max="1026" width="34" style="11" customWidth="1"/>
    <col min="1027" max="1027" width="10.7109375" style="11" customWidth="1"/>
    <col min="1028" max="1028" width="13" style="11" customWidth="1"/>
    <col min="1029" max="1029" width="13.85546875" style="11" customWidth="1"/>
    <col min="1030" max="1030" width="8.28515625" style="11" customWidth="1"/>
    <col min="1031" max="1031" width="33.85546875" style="11" customWidth="1"/>
    <col min="1032" max="1280" width="9.140625" style="11"/>
    <col min="1281" max="1281" width="5.85546875" style="11" customWidth="1"/>
    <col min="1282" max="1282" width="34" style="11" customWidth="1"/>
    <col min="1283" max="1283" width="10.7109375" style="11" customWidth="1"/>
    <col min="1284" max="1284" width="13" style="11" customWidth="1"/>
    <col min="1285" max="1285" width="13.85546875" style="11" customWidth="1"/>
    <col min="1286" max="1286" width="8.28515625" style="11" customWidth="1"/>
    <col min="1287" max="1287" width="33.85546875" style="11" customWidth="1"/>
    <col min="1288" max="1536" width="9.140625" style="11"/>
    <col min="1537" max="1537" width="5.85546875" style="11" customWidth="1"/>
    <col min="1538" max="1538" width="34" style="11" customWidth="1"/>
    <col min="1539" max="1539" width="10.7109375" style="11" customWidth="1"/>
    <col min="1540" max="1540" width="13" style="11" customWidth="1"/>
    <col min="1541" max="1541" width="13.85546875" style="11" customWidth="1"/>
    <col min="1542" max="1542" width="8.28515625" style="11" customWidth="1"/>
    <col min="1543" max="1543" width="33.85546875" style="11" customWidth="1"/>
    <col min="1544" max="1792" width="9.140625" style="11"/>
    <col min="1793" max="1793" width="5.85546875" style="11" customWidth="1"/>
    <col min="1794" max="1794" width="34" style="11" customWidth="1"/>
    <col min="1795" max="1795" width="10.7109375" style="11" customWidth="1"/>
    <col min="1796" max="1796" width="13" style="11" customWidth="1"/>
    <col min="1797" max="1797" width="13.85546875" style="11" customWidth="1"/>
    <col min="1798" max="1798" width="8.28515625" style="11" customWidth="1"/>
    <col min="1799" max="1799" width="33.85546875" style="11" customWidth="1"/>
    <col min="1800" max="2048" width="9.140625" style="11"/>
    <col min="2049" max="2049" width="5.85546875" style="11" customWidth="1"/>
    <col min="2050" max="2050" width="34" style="11" customWidth="1"/>
    <col min="2051" max="2051" width="10.7109375" style="11" customWidth="1"/>
    <col min="2052" max="2052" width="13" style="11" customWidth="1"/>
    <col min="2053" max="2053" width="13.85546875" style="11" customWidth="1"/>
    <col min="2054" max="2054" width="8.28515625" style="11" customWidth="1"/>
    <col min="2055" max="2055" width="33.85546875" style="11" customWidth="1"/>
    <col min="2056" max="2304" width="9.140625" style="11"/>
    <col min="2305" max="2305" width="5.85546875" style="11" customWidth="1"/>
    <col min="2306" max="2306" width="34" style="11" customWidth="1"/>
    <col min="2307" max="2307" width="10.7109375" style="11" customWidth="1"/>
    <col min="2308" max="2308" width="13" style="11" customWidth="1"/>
    <col min="2309" max="2309" width="13.85546875" style="11" customWidth="1"/>
    <col min="2310" max="2310" width="8.28515625" style="11" customWidth="1"/>
    <col min="2311" max="2311" width="33.85546875" style="11" customWidth="1"/>
    <col min="2312" max="2560" width="9.140625" style="11"/>
    <col min="2561" max="2561" width="5.85546875" style="11" customWidth="1"/>
    <col min="2562" max="2562" width="34" style="11" customWidth="1"/>
    <col min="2563" max="2563" width="10.7109375" style="11" customWidth="1"/>
    <col min="2564" max="2564" width="13" style="11" customWidth="1"/>
    <col min="2565" max="2565" width="13.85546875" style="11" customWidth="1"/>
    <col min="2566" max="2566" width="8.28515625" style="11" customWidth="1"/>
    <col min="2567" max="2567" width="33.85546875" style="11" customWidth="1"/>
    <col min="2568" max="2816" width="9.140625" style="11"/>
    <col min="2817" max="2817" width="5.85546875" style="11" customWidth="1"/>
    <col min="2818" max="2818" width="34" style="11" customWidth="1"/>
    <col min="2819" max="2819" width="10.7109375" style="11" customWidth="1"/>
    <col min="2820" max="2820" width="13" style="11" customWidth="1"/>
    <col min="2821" max="2821" width="13.85546875" style="11" customWidth="1"/>
    <col min="2822" max="2822" width="8.28515625" style="11" customWidth="1"/>
    <col min="2823" max="2823" width="33.85546875" style="11" customWidth="1"/>
    <col min="2824" max="3072" width="9.140625" style="11"/>
    <col min="3073" max="3073" width="5.85546875" style="11" customWidth="1"/>
    <col min="3074" max="3074" width="34" style="11" customWidth="1"/>
    <col min="3075" max="3075" width="10.7109375" style="11" customWidth="1"/>
    <col min="3076" max="3076" width="13" style="11" customWidth="1"/>
    <col min="3077" max="3077" width="13.85546875" style="11" customWidth="1"/>
    <col min="3078" max="3078" width="8.28515625" style="11" customWidth="1"/>
    <col min="3079" max="3079" width="33.85546875" style="11" customWidth="1"/>
    <col min="3080" max="3328" width="9.140625" style="11"/>
    <col min="3329" max="3329" width="5.85546875" style="11" customWidth="1"/>
    <col min="3330" max="3330" width="34" style="11" customWidth="1"/>
    <col min="3331" max="3331" width="10.7109375" style="11" customWidth="1"/>
    <col min="3332" max="3332" width="13" style="11" customWidth="1"/>
    <col min="3333" max="3333" width="13.85546875" style="11" customWidth="1"/>
    <col min="3334" max="3334" width="8.28515625" style="11" customWidth="1"/>
    <col min="3335" max="3335" width="33.85546875" style="11" customWidth="1"/>
    <col min="3336" max="3584" width="9.140625" style="11"/>
    <col min="3585" max="3585" width="5.85546875" style="11" customWidth="1"/>
    <col min="3586" max="3586" width="34" style="11" customWidth="1"/>
    <col min="3587" max="3587" width="10.7109375" style="11" customWidth="1"/>
    <col min="3588" max="3588" width="13" style="11" customWidth="1"/>
    <col min="3589" max="3589" width="13.85546875" style="11" customWidth="1"/>
    <col min="3590" max="3590" width="8.28515625" style="11" customWidth="1"/>
    <col min="3591" max="3591" width="33.85546875" style="11" customWidth="1"/>
    <col min="3592" max="3840" width="9.140625" style="11"/>
    <col min="3841" max="3841" width="5.85546875" style="11" customWidth="1"/>
    <col min="3842" max="3842" width="34" style="11" customWidth="1"/>
    <col min="3843" max="3843" width="10.7109375" style="11" customWidth="1"/>
    <col min="3844" max="3844" width="13" style="11" customWidth="1"/>
    <col min="3845" max="3845" width="13.85546875" style="11" customWidth="1"/>
    <col min="3846" max="3846" width="8.28515625" style="11" customWidth="1"/>
    <col min="3847" max="3847" width="33.85546875" style="11" customWidth="1"/>
    <col min="3848" max="4096" width="9.140625" style="11"/>
    <col min="4097" max="4097" width="5.85546875" style="11" customWidth="1"/>
    <col min="4098" max="4098" width="34" style="11" customWidth="1"/>
    <col min="4099" max="4099" width="10.7109375" style="11" customWidth="1"/>
    <col min="4100" max="4100" width="13" style="11" customWidth="1"/>
    <col min="4101" max="4101" width="13.85546875" style="11" customWidth="1"/>
    <col min="4102" max="4102" width="8.28515625" style="11" customWidth="1"/>
    <col min="4103" max="4103" width="33.85546875" style="11" customWidth="1"/>
    <col min="4104" max="4352" width="9.140625" style="11"/>
    <col min="4353" max="4353" width="5.85546875" style="11" customWidth="1"/>
    <col min="4354" max="4354" width="34" style="11" customWidth="1"/>
    <col min="4355" max="4355" width="10.7109375" style="11" customWidth="1"/>
    <col min="4356" max="4356" width="13" style="11" customWidth="1"/>
    <col min="4357" max="4357" width="13.85546875" style="11" customWidth="1"/>
    <col min="4358" max="4358" width="8.28515625" style="11" customWidth="1"/>
    <col min="4359" max="4359" width="33.85546875" style="11" customWidth="1"/>
    <col min="4360" max="4608" width="9.140625" style="11"/>
    <col min="4609" max="4609" width="5.85546875" style="11" customWidth="1"/>
    <col min="4610" max="4610" width="34" style="11" customWidth="1"/>
    <col min="4611" max="4611" width="10.7109375" style="11" customWidth="1"/>
    <col min="4612" max="4612" width="13" style="11" customWidth="1"/>
    <col min="4613" max="4613" width="13.85546875" style="11" customWidth="1"/>
    <col min="4614" max="4614" width="8.28515625" style="11" customWidth="1"/>
    <col min="4615" max="4615" width="33.85546875" style="11" customWidth="1"/>
    <col min="4616" max="4864" width="9.140625" style="11"/>
    <col min="4865" max="4865" width="5.85546875" style="11" customWidth="1"/>
    <col min="4866" max="4866" width="34" style="11" customWidth="1"/>
    <col min="4867" max="4867" width="10.7109375" style="11" customWidth="1"/>
    <col min="4868" max="4868" width="13" style="11" customWidth="1"/>
    <col min="4869" max="4869" width="13.85546875" style="11" customWidth="1"/>
    <col min="4870" max="4870" width="8.28515625" style="11" customWidth="1"/>
    <col min="4871" max="4871" width="33.85546875" style="11" customWidth="1"/>
    <col min="4872" max="5120" width="9.140625" style="11"/>
    <col min="5121" max="5121" width="5.85546875" style="11" customWidth="1"/>
    <col min="5122" max="5122" width="34" style="11" customWidth="1"/>
    <col min="5123" max="5123" width="10.7109375" style="11" customWidth="1"/>
    <col min="5124" max="5124" width="13" style="11" customWidth="1"/>
    <col min="5125" max="5125" width="13.85546875" style="11" customWidth="1"/>
    <col min="5126" max="5126" width="8.28515625" style="11" customWidth="1"/>
    <col min="5127" max="5127" width="33.85546875" style="11" customWidth="1"/>
    <col min="5128" max="5376" width="9.140625" style="11"/>
    <col min="5377" max="5377" width="5.85546875" style="11" customWidth="1"/>
    <col min="5378" max="5378" width="34" style="11" customWidth="1"/>
    <col min="5379" max="5379" width="10.7109375" style="11" customWidth="1"/>
    <col min="5380" max="5380" width="13" style="11" customWidth="1"/>
    <col min="5381" max="5381" width="13.85546875" style="11" customWidth="1"/>
    <col min="5382" max="5382" width="8.28515625" style="11" customWidth="1"/>
    <col min="5383" max="5383" width="33.85546875" style="11" customWidth="1"/>
    <col min="5384" max="5632" width="9.140625" style="11"/>
    <col min="5633" max="5633" width="5.85546875" style="11" customWidth="1"/>
    <col min="5634" max="5634" width="34" style="11" customWidth="1"/>
    <col min="5635" max="5635" width="10.7109375" style="11" customWidth="1"/>
    <col min="5636" max="5636" width="13" style="11" customWidth="1"/>
    <col min="5637" max="5637" width="13.85546875" style="11" customWidth="1"/>
    <col min="5638" max="5638" width="8.28515625" style="11" customWidth="1"/>
    <col min="5639" max="5639" width="33.85546875" style="11" customWidth="1"/>
    <col min="5640" max="5888" width="9.140625" style="11"/>
    <col min="5889" max="5889" width="5.85546875" style="11" customWidth="1"/>
    <col min="5890" max="5890" width="34" style="11" customWidth="1"/>
    <col min="5891" max="5891" width="10.7109375" style="11" customWidth="1"/>
    <col min="5892" max="5892" width="13" style="11" customWidth="1"/>
    <col min="5893" max="5893" width="13.85546875" style="11" customWidth="1"/>
    <col min="5894" max="5894" width="8.28515625" style="11" customWidth="1"/>
    <col min="5895" max="5895" width="33.85546875" style="11" customWidth="1"/>
    <col min="5896" max="6144" width="9.140625" style="11"/>
    <col min="6145" max="6145" width="5.85546875" style="11" customWidth="1"/>
    <col min="6146" max="6146" width="34" style="11" customWidth="1"/>
    <col min="6147" max="6147" width="10.7109375" style="11" customWidth="1"/>
    <col min="6148" max="6148" width="13" style="11" customWidth="1"/>
    <col min="6149" max="6149" width="13.85546875" style="11" customWidth="1"/>
    <col min="6150" max="6150" width="8.28515625" style="11" customWidth="1"/>
    <col min="6151" max="6151" width="33.85546875" style="11" customWidth="1"/>
    <col min="6152" max="6400" width="9.140625" style="11"/>
    <col min="6401" max="6401" width="5.85546875" style="11" customWidth="1"/>
    <col min="6402" max="6402" width="34" style="11" customWidth="1"/>
    <col min="6403" max="6403" width="10.7109375" style="11" customWidth="1"/>
    <col min="6404" max="6404" width="13" style="11" customWidth="1"/>
    <col min="6405" max="6405" width="13.85546875" style="11" customWidth="1"/>
    <col min="6406" max="6406" width="8.28515625" style="11" customWidth="1"/>
    <col min="6407" max="6407" width="33.85546875" style="11" customWidth="1"/>
    <col min="6408" max="6656" width="9.140625" style="11"/>
    <col min="6657" max="6657" width="5.85546875" style="11" customWidth="1"/>
    <col min="6658" max="6658" width="34" style="11" customWidth="1"/>
    <col min="6659" max="6659" width="10.7109375" style="11" customWidth="1"/>
    <col min="6660" max="6660" width="13" style="11" customWidth="1"/>
    <col min="6661" max="6661" width="13.85546875" style="11" customWidth="1"/>
    <col min="6662" max="6662" width="8.28515625" style="11" customWidth="1"/>
    <col min="6663" max="6663" width="33.85546875" style="11" customWidth="1"/>
    <col min="6664" max="6912" width="9.140625" style="11"/>
    <col min="6913" max="6913" width="5.85546875" style="11" customWidth="1"/>
    <col min="6914" max="6914" width="34" style="11" customWidth="1"/>
    <col min="6915" max="6915" width="10.7109375" style="11" customWidth="1"/>
    <col min="6916" max="6916" width="13" style="11" customWidth="1"/>
    <col min="6917" max="6917" width="13.85546875" style="11" customWidth="1"/>
    <col min="6918" max="6918" width="8.28515625" style="11" customWidth="1"/>
    <col min="6919" max="6919" width="33.85546875" style="11" customWidth="1"/>
    <col min="6920" max="7168" width="9.140625" style="11"/>
    <col min="7169" max="7169" width="5.85546875" style="11" customWidth="1"/>
    <col min="7170" max="7170" width="34" style="11" customWidth="1"/>
    <col min="7171" max="7171" width="10.7109375" style="11" customWidth="1"/>
    <col min="7172" max="7172" width="13" style="11" customWidth="1"/>
    <col min="7173" max="7173" width="13.85546875" style="11" customWidth="1"/>
    <col min="7174" max="7174" width="8.28515625" style="11" customWidth="1"/>
    <col min="7175" max="7175" width="33.85546875" style="11" customWidth="1"/>
    <col min="7176" max="7424" width="9.140625" style="11"/>
    <col min="7425" max="7425" width="5.85546875" style="11" customWidth="1"/>
    <col min="7426" max="7426" width="34" style="11" customWidth="1"/>
    <col min="7427" max="7427" width="10.7109375" style="11" customWidth="1"/>
    <col min="7428" max="7428" width="13" style="11" customWidth="1"/>
    <col min="7429" max="7429" width="13.85546875" style="11" customWidth="1"/>
    <col min="7430" max="7430" width="8.28515625" style="11" customWidth="1"/>
    <col min="7431" max="7431" width="33.85546875" style="11" customWidth="1"/>
    <col min="7432" max="7680" width="9.140625" style="11"/>
    <col min="7681" max="7681" width="5.85546875" style="11" customWidth="1"/>
    <col min="7682" max="7682" width="34" style="11" customWidth="1"/>
    <col min="7683" max="7683" width="10.7109375" style="11" customWidth="1"/>
    <col min="7684" max="7684" width="13" style="11" customWidth="1"/>
    <col min="7685" max="7685" width="13.85546875" style="11" customWidth="1"/>
    <col min="7686" max="7686" width="8.28515625" style="11" customWidth="1"/>
    <col min="7687" max="7687" width="33.85546875" style="11" customWidth="1"/>
    <col min="7688" max="7936" width="9.140625" style="11"/>
    <col min="7937" max="7937" width="5.85546875" style="11" customWidth="1"/>
    <col min="7938" max="7938" width="34" style="11" customWidth="1"/>
    <col min="7939" max="7939" width="10.7109375" style="11" customWidth="1"/>
    <col min="7940" max="7940" width="13" style="11" customWidth="1"/>
    <col min="7941" max="7941" width="13.85546875" style="11" customWidth="1"/>
    <col min="7942" max="7942" width="8.28515625" style="11" customWidth="1"/>
    <col min="7943" max="7943" width="33.85546875" style="11" customWidth="1"/>
    <col min="7944" max="8192" width="9.140625" style="11"/>
    <col min="8193" max="8193" width="5.85546875" style="11" customWidth="1"/>
    <col min="8194" max="8194" width="34" style="11" customWidth="1"/>
    <col min="8195" max="8195" width="10.7109375" style="11" customWidth="1"/>
    <col min="8196" max="8196" width="13" style="11" customWidth="1"/>
    <col min="8197" max="8197" width="13.85546875" style="11" customWidth="1"/>
    <col min="8198" max="8198" width="8.28515625" style="11" customWidth="1"/>
    <col min="8199" max="8199" width="33.85546875" style="11" customWidth="1"/>
    <col min="8200" max="8448" width="9.140625" style="11"/>
    <col min="8449" max="8449" width="5.85546875" style="11" customWidth="1"/>
    <col min="8450" max="8450" width="34" style="11" customWidth="1"/>
    <col min="8451" max="8451" width="10.7109375" style="11" customWidth="1"/>
    <col min="8452" max="8452" width="13" style="11" customWidth="1"/>
    <col min="8453" max="8453" width="13.85546875" style="11" customWidth="1"/>
    <col min="8454" max="8454" width="8.28515625" style="11" customWidth="1"/>
    <col min="8455" max="8455" width="33.85546875" style="11" customWidth="1"/>
    <col min="8456" max="8704" width="9.140625" style="11"/>
    <col min="8705" max="8705" width="5.85546875" style="11" customWidth="1"/>
    <col min="8706" max="8706" width="34" style="11" customWidth="1"/>
    <col min="8707" max="8707" width="10.7109375" style="11" customWidth="1"/>
    <col min="8708" max="8708" width="13" style="11" customWidth="1"/>
    <col min="8709" max="8709" width="13.85546875" style="11" customWidth="1"/>
    <col min="8710" max="8710" width="8.28515625" style="11" customWidth="1"/>
    <col min="8711" max="8711" width="33.85546875" style="11" customWidth="1"/>
    <col min="8712" max="8960" width="9.140625" style="11"/>
    <col min="8961" max="8961" width="5.85546875" style="11" customWidth="1"/>
    <col min="8962" max="8962" width="34" style="11" customWidth="1"/>
    <col min="8963" max="8963" width="10.7109375" style="11" customWidth="1"/>
    <col min="8964" max="8964" width="13" style="11" customWidth="1"/>
    <col min="8965" max="8965" width="13.85546875" style="11" customWidth="1"/>
    <col min="8966" max="8966" width="8.28515625" style="11" customWidth="1"/>
    <col min="8967" max="8967" width="33.85546875" style="11" customWidth="1"/>
    <col min="8968" max="9216" width="9.140625" style="11"/>
    <col min="9217" max="9217" width="5.85546875" style="11" customWidth="1"/>
    <col min="9218" max="9218" width="34" style="11" customWidth="1"/>
    <col min="9219" max="9219" width="10.7109375" style="11" customWidth="1"/>
    <col min="9220" max="9220" width="13" style="11" customWidth="1"/>
    <col min="9221" max="9221" width="13.85546875" style="11" customWidth="1"/>
    <col min="9222" max="9222" width="8.28515625" style="11" customWidth="1"/>
    <col min="9223" max="9223" width="33.85546875" style="11" customWidth="1"/>
    <col min="9224" max="9472" width="9.140625" style="11"/>
    <col min="9473" max="9473" width="5.85546875" style="11" customWidth="1"/>
    <col min="9474" max="9474" width="34" style="11" customWidth="1"/>
    <col min="9475" max="9475" width="10.7109375" style="11" customWidth="1"/>
    <col min="9476" max="9476" width="13" style="11" customWidth="1"/>
    <col min="9477" max="9477" width="13.85546875" style="11" customWidth="1"/>
    <col min="9478" max="9478" width="8.28515625" style="11" customWidth="1"/>
    <col min="9479" max="9479" width="33.85546875" style="11" customWidth="1"/>
    <col min="9480" max="9728" width="9.140625" style="11"/>
    <col min="9729" max="9729" width="5.85546875" style="11" customWidth="1"/>
    <col min="9730" max="9730" width="34" style="11" customWidth="1"/>
    <col min="9731" max="9731" width="10.7109375" style="11" customWidth="1"/>
    <col min="9732" max="9732" width="13" style="11" customWidth="1"/>
    <col min="9733" max="9733" width="13.85546875" style="11" customWidth="1"/>
    <col min="9734" max="9734" width="8.28515625" style="11" customWidth="1"/>
    <col min="9735" max="9735" width="33.85546875" style="11" customWidth="1"/>
    <col min="9736" max="9984" width="9.140625" style="11"/>
    <col min="9985" max="9985" width="5.85546875" style="11" customWidth="1"/>
    <col min="9986" max="9986" width="34" style="11" customWidth="1"/>
    <col min="9987" max="9987" width="10.7109375" style="11" customWidth="1"/>
    <col min="9988" max="9988" width="13" style="11" customWidth="1"/>
    <col min="9989" max="9989" width="13.85546875" style="11" customWidth="1"/>
    <col min="9990" max="9990" width="8.28515625" style="11" customWidth="1"/>
    <col min="9991" max="9991" width="33.85546875" style="11" customWidth="1"/>
    <col min="9992" max="10240" width="9.140625" style="11"/>
    <col min="10241" max="10241" width="5.85546875" style="11" customWidth="1"/>
    <col min="10242" max="10242" width="34" style="11" customWidth="1"/>
    <col min="10243" max="10243" width="10.7109375" style="11" customWidth="1"/>
    <col min="10244" max="10244" width="13" style="11" customWidth="1"/>
    <col min="10245" max="10245" width="13.85546875" style="11" customWidth="1"/>
    <col min="10246" max="10246" width="8.28515625" style="11" customWidth="1"/>
    <col min="10247" max="10247" width="33.85546875" style="11" customWidth="1"/>
    <col min="10248" max="10496" width="9.140625" style="11"/>
    <col min="10497" max="10497" width="5.85546875" style="11" customWidth="1"/>
    <col min="10498" max="10498" width="34" style="11" customWidth="1"/>
    <col min="10499" max="10499" width="10.7109375" style="11" customWidth="1"/>
    <col min="10500" max="10500" width="13" style="11" customWidth="1"/>
    <col min="10501" max="10501" width="13.85546875" style="11" customWidth="1"/>
    <col min="10502" max="10502" width="8.28515625" style="11" customWidth="1"/>
    <col min="10503" max="10503" width="33.85546875" style="11" customWidth="1"/>
    <col min="10504" max="10752" width="9.140625" style="11"/>
    <col min="10753" max="10753" width="5.85546875" style="11" customWidth="1"/>
    <col min="10754" max="10754" width="34" style="11" customWidth="1"/>
    <col min="10755" max="10755" width="10.7109375" style="11" customWidth="1"/>
    <col min="10756" max="10756" width="13" style="11" customWidth="1"/>
    <col min="10757" max="10757" width="13.85546875" style="11" customWidth="1"/>
    <col min="10758" max="10758" width="8.28515625" style="11" customWidth="1"/>
    <col min="10759" max="10759" width="33.85546875" style="11" customWidth="1"/>
    <col min="10760" max="11008" width="9.140625" style="11"/>
    <col min="11009" max="11009" width="5.85546875" style="11" customWidth="1"/>
    <col min="11010" max="11010" width="34" style="11" customWidth="1"/>
    <col min="11011" max="11011" width="10.7109375" style="11" customWidth="1"/>
    <col min="11012" max="11012" width="13" style="11" customWidth="1"/>
    <col min="11013" max="11013" width="13.85546875" style="11" customWidth="1"/>
    <col min="11014" max="11014" width="8.28515625" style="11" customWidth="1"/>
    <col min="11015" max="11015" width="33.85546875" style="11" customWidth="1"/>
    <col min="11016" max="11264" width="9.140625" style="11"/>
    <col min="11265" max="11265" width="5.85546875" style="11" customWidth="1"/>
    <col min="11266" max="11266" width="34" style="11" customWidth="1"/>
    <col min="11267" max="11267" width="10.7109375" style="11" customWidth="1"/>
    <col min="11268" max="11268" width="13" style="11" customWidth="1"/>
    <col min="11269" max="11269" width="13.85546875" style="11" customWidth="1"/>
    <col min="11270" max="11270" width="8.28515625" style="11" customWidth="1"/>
    <col min="11271" max="11271" width="33.85546875" style="11" customWidth="1"/>
    <col min="11272" max="11520" width="9.140625" style="11"/>
    <col min="11521" max="11521" width="5.85546875" style="11" customWidth="1"/>
    <col min="11522" max="11522" width="34" style="11" customWidth="1"/>
    <col min="11523" max="11523" width="10.7109375" style="11" customWidth="1"/>
    <col min="11524" max="11524" width="13" style="11" customWidth="1"/>
    <col min="11525" max="11525" width="13.85546875" style="11" customWidth="1"/>
    <col min="11526" max="11526" width="8.28515625" style="11" customWidth="1"/>
    <col min="11527" max="11527" width="33.85546875" style="11" customWidth="1"/>
    <col min="11528" max="11776" width="9.140625" style="11"/>
    <col min="11777" max="11777" width="5.85546875" style="11" customWidth="1"/>
    <col min="11778" max="11778" width="34" style="11" customWidth="1"/>
    <col min="11779" max="11779" width="10.7109375" style="11" customWidth="1"/>
    <col min="11780" max="11780" width="13" style="11" customWidth="1"/>
    <col min="11781" max="11781" width="13.85546875" style="11" customWidth="1"/>
    <col min="11782" max="11782" width="8.28515625" style="11" customWidth="1"/>
    <col min="11783" max="11783" width="33.85546875" style="11" customWidth="1"/>
    <col min="11784" max="12032" width="9.140625" style="11"/>
    <col min="12033" max="12033" width="5.85546875" style="11" customWidth="1"/>
    <col min="12034" max="12034" width="34" style="11" customWidth="1"/>
    <col min="12035" max="12035" width="10.7109375" style="11" customWidth="1"/>
    <col min="12036" max="12036" width="13" style="11" customWidth="1"/>
    <col min="12037" max="12037" width="13.85546875" style="11" customWidth="1"/>
    <col min="12038" max="12038" width="8.28515625" style="11" customWidth="1"/>
    <col min="12039" max="12039" width="33.85546875" style="11" customWidth="1"/>
    <col min="12040" max="12288" width="9.140625" style="11"/>
    <col min="12289" max="12289" width="5.85546875" style="11" customWidth="1"/>
    <col min="12290" max="12290" width="34" style="11" customWidth="1"/>
    <col min="12291" max="12291" width="10.7109375" style="11" customWidth="1"/>
    <col min="12292" max="12292" width="13" style="11" customWidth="1"/>
    <col min="12293" max="12293" width="13.85546875" style="11" customWidth="1"/>
    <col min="12294" max="12294" width="8.28515625" style="11" customWidth="1"/>
    <col min="12295" max="12295" width="33.85546875" style="11" customWidth="1"/>
    <col min="12296" max="12544" width="9.140625" style="11"/>
    <col min="12545" max="12545" width="5.85546875" style="11" customWidth="1"/>
    <col min="12546" max="12546" width="34" style="11" customWidth="1"/>
    <col min="12547" max="12547" width="10.7109375" style="11" customWidth="1"/>
    <col min="12548" max="12548" width="13" style="11" customWidth="1"/>
    <col min="12549" max="12549" width="13.85546875" style="11" customWidth="1"/>
    <col min="12550" max="12550" width="8.28515625" style="11" customWidth="1"/>
    <col min="12551" max="12551" width="33.85546875" style="11" customWidth="1"/>
    <col min="12552" max="12800" width="9.140625" style="11"/>
    <col min="12801" max="12801" width="5.85546875" style="11" customWidth="1"/>
    <col min="12802" max="12802" width="34" style="11" customWidth="1"/>
    <col min="12803" max="12803" width="10.7109375" style="11" customWidth="1"/>
    <col min="12804" max="12804" width="13" style="11" customWidth="1"/>
    <col min="12805" max="12805" width="13.85546875" style="11" customWidth="1"/>
    <col min="12806" max="12806" width="8.28515625" style="11" customWidth="1"/>
    <col min="12807" max="12807" width="33.85546875" style="11" customWidth="1"/>
    <col min="12808" max="13056" width="9.140625" style="11"/>
    <col min="13057" max="13057" width="5.85546875" style="11" customWidth="1"/>
    <col min="13058" max="13058" width="34" style="11" customWidth="1"/>
    <col min="13059" max="13059" width="10.7109375" style="11" customWidth="1"/>
    <col min="13060" max="13060" width="13" style="11" customWidth="1"/>
    <col min="13061" max="13061" width="13.85546875" style="11" customWidth="1"/>
    <col min="13062" max="13062" width="8.28515625" style="11" customWidth="1"/>
    <col min="13063" max="13063" width="33.85546875" style="11" customWidth="1"/>
    <col min="13064" max="13312" width="9.140625" style="11"/>
    <col min="13313" max="13313" width="5.85546875" style="11" customWidth="1"/>
    <col min="13314" max="13314" width="34" style="11" customWidth="1"/>
    <col min="13315" max="13315" width="10.7109375" style="11" customWidth="1"/>
    <col min="13316" max="13316" width="13" style="11" customWidth="1"/>
    <col min="13317" max="13317" width="13.85546875" style="11" customWidth="1"/>
    <col min="13318" max="13318" width="8.28515625" style="11" customWidth="1"/>
    <col min="13319" max="13319" width="33.85546875" style="11" customWidth="1"/>
    <col min="13320" max="13568" width="9.140625" style="11"/>
    <col min="13569" max="13569" width="5.85546875" style="11" customWidth="1"/>
    <col min="13570" max="13570" width="34" style="11" customWidth="1"/>
    <col min="13571" max="13571" width="10.7109375" style="11" customWidth="1"/>
    <col min="13572" max="13572" width="13" style="11" customWidth="1"/>
    <col min="13573" max="13573" width="13.85546875" style="11" customWidth="1"/>
    <col min="13574" max="13574" width="8.28515625" style="11" customWidth="1"/>
    <col min="13575" max="13575" width="33.85546875" style="11" customWidth="1"/>
    <col min="13576" max="13824" width="9.140625" style="11"/>
    <col min="13825" max="13825" width="5.85546875" style="11" customWidth="1"/>
    <col min="13826" max="13826" width="34" style="11" customWidth="1"/>
    <col min="13827" max="13827" width="10.7109375" style="11" customWidth="1"/>
    <col min="13828" max="13828" width="13" style="11" customWidth="1"/>
    <col min="13829" max="13829" width="13.85546875" style="11" customWidth="1"/>
    <col min="13830" max="13830" width="8.28515625" style="11" customWidth="1"/>
    <col min="13831" max="13831" width="33.85546875" style="11" customWidth="1"/>
    <col min="13832" max="14080" width="9.140625" style="11"/>
    <col min="14081" max="14081" width="5.85546875" style="11" customWidth="1"/>
    <col min="14082" max="14082" width="34" style="11" customWidth="1"/>
    <col min="14083" max="14083" width="10.7109375" style="11" customWidth="1"/>
    <col min="14084" max="14084" width="13" style="11" customWidth="1"/>
    <col min="14085" max="14085" width="13.85546875" style="11" customWidth="1"/>
    <col min="14086" max="14086" width="8.28515625" style="11" customWidth="1"/>
    <col min="14087" max="14087" width="33.85546875" style="11" customWidth="1"/>
    <col min="14088" max="14336" width="9.140625" style="11"/>
    <col min="14337" max="14337" width="5.85546875" style="11" customWidth="1"/>
    <col min="14338" max="14338" width="34" style="11" customWidth="1"/>
    <col min="14339" max="14339" width="10.7109375" style="11" customWidth="1"/>
    <col min="14340" max="14340" width="13" style="11" customWidth="1"/>
    <col min="14341" max="14341" width="13.85546875" style="11" customWidth="1"/>
    <col min="14342" max="14342" width="8.28515625" style="11" customWidth="1"/>
    <col min="14343" max="14343" width="33.85546875" style="11" customWidth="1"/>
    <col min="14344" max="14592" width="9.140625" style="11"/>
    <col min="14593" max="14593" width="5.85546875" style="11" customWidth="1"/>
    <col min="14594" max="14594" width="34" style="11" customWidth="1"/>
    <col min="14595" max="14595" width="10.7109375" style="11" customWidth="1"/>
    <col min="14596" max="14596" width="13" style="11" customWidth="1"/>
    <col min="14597" max="14597" width="13.85546875" style="11" customWidth="1"/>
    <col min="14598" max="14598" width="8.28515625" style="11" customWidth="1"/>
    <col min="14599" max="14599" width="33.85546875" style="11" customWidth="1"/>
    <col min="14600" max="14848" width="9.140625" style="11"/>
    <col min="14849" max="14849" width="5.85546875" style="11" customWidth="1"/>
    <col min="14850" max="14850" width="34" style="11" customWidth="1"/>
    <col min="14851" max="14851" width="10.7109375" style="11" customWidth="1"/>
    <col min="14852" max="14852" width="13" style="11" customWidth="1"/>
    <col min="14853" max="14853" width="13.85546875" style="11" customWidth="1"/>
    <col min="14854" max="14854" width="8.28515625" style="11" customWidth="1"/>
    <col min="14855" max="14855" width="33.85546875" style="11" customWidth="1"/>
    <col min="14856" max="15104" width="9.140625" style="11"/>
    <col min="15105" max="15105" width="5.85546875" style="11" customWidth="1"/>
    <col min="15106" max="15106" width="34" style="11" customWidth="1"/>
    <col min="15107" max="15107" width="10.7109375" style="11" customWidth="1"/>
    <col min="15108" max="15108" width="13" style="11" customWidth="1"/>
    <col min="15109" max="15109" width="13.85546875" style="11" customWidth="1"/>
    <col min="15110" max="15110" width="8.28515625" style="11" customWidth="1"/>
    <col min="15111" max="15111" width="33.85546875" style="11" customWidth="1"/>
    <col min="15112" max="15360" width="9.140625" style="11"/>
    <col min="15361" max="15361" width="5.85546875" style="11" customWidth="1"/>
    <col min="15362" max="15362" width="34" style="11" customWidth="1"/>
    <col min="15363" max="15363" width="10.7109375" style="11" customWidth="1"/>
    <col min="15364" max="15364" width="13" style="11" customWidth="1"/>
    <col min="15365" max="15365" width="13.85546875" style="11" customWidth="1"/>
    <col min="15366" max="15366" width="8.28515625" style="11" customWidth="1"/>
    <col min="15367" max="15367" width="33.85546875" style="11" customWidth="1"/>
    <col min="15368" max="15616" width="9.140625" style="11"/>
    <col min="15617" max="15617" width="5.85546875" style="11" customWidth="1"/>
    <col min="15618" max="15618" width="34" style="11" customWidth="1"/>
    <col min="15619" max="15619" width="10.7109375" style="11" customWidth="1"/>
    <col min="15620" max="15620" width="13" style="11" customWidth="1"/>
    <col min="15621" max="15621" width="13.85546875" style="11" customWidth="1"/>
    <col min="15622" max="15622" width="8.28515625" style="11" customWidth="1"/>
    <col min="15623" max="15623" width="33.85546875" style="11" customWidth="1"/>
    <col min="15624" max="15872" width="9.140625" style="11"/>
    <col min="15873" max="15873" width="5.85546875" style="11" customWidth="1"/>
    <col min="15874" max="15874" width="34" style="11" customWidth="1"/>
    <col min="15875" max="15875" width="10.7109375" style="11" customWidth="1"/>
    <col min="15876" max="15876" width="13" style="11" customWidth="1"/>
    <col min="15877" max="15877" width="13.85546875" style="11" customWidth="1"/>
    <col min="15878" max="15878" width="8.28515625" style="11" customWidth="1"/>
    <col min="15879" max="15879" width="33.85546875" style="11" customWidth="1"/>
    <col min="15880" max="16128" width="9.140625" style="11"/>
    <col min="16129" max="16129" width="5.85546875" style="11" customWidth="1"/>
    <col min="16130" max="16130" width="34" style="11" customWidth="1"/>
    <col min="16131" max="16131" width="10.7109375" style="11" customWidth="1"/>
    <col min="16132" max="16132" width="13" style="11" customWidth="1"/>
    <col min="16133" max="16133" width="13.85546875" style="11" customWidth="1"/>
    <col min="16134" max="16134" width="8.28515625" style="11" customWidth="1"/>
    <col min="16135" max="16135" width="33.85546875" style="11" customWidth="1"/>
    <col min="16136" max="16384" width="9.140625" style="11"/>
  </cols>
  <sheetData>
    <row r="1" spans="1:9" s="1" customFormat="1" ht="101.25" customHeight="1">
      <c r="E1" s="57" t="s">
        <v>27</v>
      </c>
      <c r="F1" s="57"/>
      <c r="G1" s="57"/>
      <c r="H1" s="2"/>
      <c r="I1" s="2"/>
    </row>
    <row r="2" spans="1:9" s="4" customFormat="1" ht="17.25" customHeight="1">
      <c r="A2" s="58" t="s">
        <v>28</v>
      </c>
      <c r="B2" s="58"/>
      <c r="C2" s="58"/>
      <c r="D2" s="58"/>
      <c r="E2" s="58"/>
      <c r="F2" s="58"/>
      <c r="G2" s="58"/>
      <c r="H2" s="3"/>
      <c r="I2" s="3"/>
    </row>
    <row r="3" spans="1:9" s="4" customFormat="1" ht="18.75" customHeight="1">
      <c r="A3" s="58" t="s">
        <v>29</v>
      </c>
      <c r="B3" s="58"/>
      <c r="C3" s="58"/>
      <c r="D3" s="58"/>
      <c r="E3" s="58"/>
      <c r="F3" s="58"/>
      <c r="G3" s="58"/>
      <c r="H3" s="3"/>
      <c r="I3" s="3"/>
    </row>
    <row r="4" spans="1:9" s="4" customFormat="1" ht="11.25" customHeight="1">
      <c r="A4" s="5"/>
      <c r="B4" s="5"/>
      <c r="C4" s="5"/>
      <c r="D4" s="5"/>
      <c r="E4" s="5"/>
      <c r="F4" s="5"/>
      <c r="G4" s="5"/>
      <c r="H4" s="3"/>
      <c r="I4" s="3"/>
    </row>
    <row r="5" spans="1:9" s="7" customFormat="1" ht="19.5" customHeight="1">
      <c r="A5" s="53" t="s">
        <v>129</v>
      </c>
      <c r="B5" s="53"/>
      <c r="C5" s="53"/>
      <c r="D5" s="53"/>
      <c r="E5" s="53"/>
      <c r="F5" s="53"/>
      <c r="G5" s="53"/>
      <c r="H5" s="6"/>
      <c r="I5" s="6"/>
    </row>
    <row r="6" spans="1:9" s="8" customFormat="1" ht="17.25" customHeight="1">
      <c r="A6" s="53" t="s">
        <v>30</v>
      </c>
      <c r="B6" s="53"/>
      <c r="C6" s="53"/>
      <c r="D6" s="53"/>
      <c r="E6" s="53"/>
      <c r="F6" s="53"/>
      <c r="G6" s="53"/>
      <c r="H6" s="6"/>
      <c r="I6" s="6"/>
    </row>
    <row r="7" spans="1:9" s="7" customFormat="1" ht="14.25" customHeight="1">
      <c r="A7" s="56" t="s">
        <v>31</v>
      </c>
      <c r="B7" s="56"/>
      <c r="C7" s="56"/>
      <c r="D7" s="56"/>
      <c r="E7" s="56"/>
      <c r="F7" s="56"/>
      <c r="G7" s="56"/>
      <c r="H7" s="9"/>
      <c r="I7" s="9"/>
    </row>
    <row r="8" spans="1:9" s="7" customFormat="1" ht="30.75" customHeight="1">
      <c r="A8" s="53" t="s">
        <v>32</v>
      </c>
      <c r="B8" s="53"/>
      <c r="C8" s="53"/>
      <c r="D8" s="53"/>
      <c r="E8" s="53"/>
      <c r="F8" s="53"/>
      <c r="G8" s="53"/>
      <c r="H8" s="6"/>
      <c r="I8" s="6"/>
    </row>
    <row r="9" spans="1:9" s="7" customFormat="1" ht="30" customHeight="1">
      <c r="A9" s="53" t="s">
        <v>33</v>
      </c>
      <c r="B9" s="53"/>
      <c r="C9" s="53"/>
      <c r="D9" s="53"/>
      <c r="E9" s="53"/>
      <c r="F9" s="53"/>
      <c r="G9" s="53"/>
      <c r="H9" s="6"/>
      <c r="I9" s="6"/>
    </row>
    <row r="10" spans="1:9" s="7" customFormat="1" ht="21.75" customHeight="1">
      <c r="A10" s="53" t="s">
        <v>34</v>
      </c>
      <c r="B10" s="53"/>
      <c r="C10" s="53"/>
      <c r="D10" s="53"/>
      <c r="E10" s="53"/>
      <c r="F10" s="53"/>
      <c r="G10" s="53"/>
      <c r="H10" s="6"/>
      <c r="I10" s="6"/>
    </row>
    <row r="11" spans="1:9" ht="9.75" customHeight="1">
      <c r="A11" s="54"/>
      <c r="B11" s="54"/>
      <c r="C11" s="54"/>
      <c r="D11" s="54"/>
      <c r="E11" s="54"/>
      <c r="F11" s="54"/>
      <c r="G11" s="10"/>
    </row>
    <row r="12" spans="1:9" s="12" customFormat="1" ht="12.75" customHeight="1">
      <c r="A12" s="55" t="s">
        <v>0</v>
      </c>
      <c r="B12" s="55" t="s">
        <v>35</v>
      </c>
      <c r="C12" s="55" t="s">
        <v>36</v>
      </c>
      <c r="D12" s="50" t="s">
        <v>130</v>
      </c>
      <c r="E12" s="50" t="s">
        <v>131</v>
      </c>
      <c r="F12" s="55" t="s">
        <v>37</v>
      </c>
      <c r="G12" s="50" t="s">
        <v>17</v>
      </c>
    </row>
    <row r="13" spans="1:9" s="12" customFormat="1" ht="12.75" customHeight="1">
      <c r="A13" s="55"/>
      <c r="B13" s="55"/>
      <c r="C13" s="55"/>
      <c r="D13" s="51"/>
      <c r="E13" s="51"/>
      <c r="F13" s="55"/>
      <c r="G13" s="51"/>
    </row>
    <row r="14" spans="1:9" s="12" customFormat="1">
      <c r="A14" s="55"/>
      <c r="B14" s="55"/>
      <c r="C14" s="55"/>
      <c r="D14" s="51"/>
      <c r="E14" s="51"/>
      <c r="F14" s="55"/>
      <c r="G14" s="51"/>
    </row>
    <row r="15" spans="1:9" s="12" customFormat="1">
      <c r="A15" s="55"/>
      <c r="B15" s="55"/>
      <c r="C15" s="55"/>
      <c r="D15" s="51"/>
      <c r="E15" s="51"/>
      <c r="F15" s="55"/>
      <c r="G15" s="51"/>
    </row>
    <row r="16" spans="1:9" s="12" customFormat="1" ht="31.5" customHeight="1">
      <c r="A16" s="55"/>
      <c r="B16" s="55"/>
      <c r="C16" s="55"/>
      <c r="D16" s="52"/>
      <c r="E16" s="52"/>
      <c r="F16" s="55"/>
      <c r="G16" s="52"/>
    </row>
    <row r="17" spans="1:7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4">
        <v>7</v>
      </c>
    </row>
    <row r="18" spans="1:7" s="12" customFormat="1" ht="41.25" customHeight="1">
      <c r="A18" s="15" t="s">
        <v>1</v>
      </c>
      <c r="B18" s="16" t="s">
        <v>38</v>
      </c>
      <c r="C18" s="17" t="s">
        <v>16</v>
      </c>
      <c r="D18" s="18">
        <f>D19+D25+D30+D29</f>
        <v>121161.23</v>
      </c>
      <c r="E18" s="18">
        <f>E19+E25+E30+E29</f>
        <v>235119</v>
      </c>
      <c r="F18" s="18">
        <f>E18/D18*100</f>
        <v>194.05464932965768</v>
      </c>
      <c r="G18" s="19"/>
    </row>
    <row r="19" spans="1:7" s="12" customFormat="1" ht="33.75" customHeight="1">
      <c r="A19" s="15">
        <v>1</v>
      </c>
      <c r="B19" s="20" t="s">
        <v>39</v>
      </c>
      <c r="C19" s="17" t="s">
        <v>16</v>
      </c>
      <c r="D19" s="17">
        <f>D20+D21+D22+D23+D24</f>
        <v>20597.47</v>
      </c>
      <c r="E19" s="18">
        <f>E20+E21+E22+E23+E24</f>
        <v>20734</v>
      </c>
      <c r="F19" s="18">
        <f t="shared" ref="F19:F62" si="0">E19/D19*100</f>
        <v>100.66284839837125</v>
      </c>
      <c r="G19" s="21"/>
    </row>
    <row r="20" spans="1:7">
      <c r="A20" s="22" t="s">
        <v>40</v>
      </c>
      <c r="B20" s="23" t="s">
        <v>41</v>
      </c>
      <c r="C20" s="13" t="s">
        <v>16</v>
      </c>
      <c r="D20" s="33">
        <v>3159.19</v>
      </c>
      <c r="E20" s="46">
        <v>3207</v>
      </c>
      <c r="F20" s="24">
        <f t="shared" si="0"/>
        <v>101.51336260243924</v>
      </c>
      <c r="G20" s="25"/>
    </row>
    <row r="21" spans="1:7" ht="33.75">
      <c r="A21" s="22" t="s">
        <v>42</v>
      </c>
      <c r="B21" s="23" t="s">
        <v>43</v>
      </c>
      <c r="C21" s="13" t="s">
        <v>16</v>
      </c>
      <c r="D21" s="33">
        <v>69.010000000000005</v>
      </c>
      <c r="E21" s="46">
        <v>76</v>
      </c>
      <c r="F21" s="24">
        <f t="shared" si="0"/>
        <v>110.12896681640341</v>
      </c>
      <c r="G21" s="25" t="s">
        <v>18</v>
      </c>
    </row>
    <row r="22" spans="1:7">
      <c r="A22" s="22" t="s">
        <v>44</v>
      </c>
      <c r="B22" s="26" t="s">
        <v>45</v>
      </c>
      <c r="C22" s="13" t="s">
        <v>16</v>
      </c>
      <c r="D22" s="33">
        <v>2752.34</v>
      </c>
      <c r="E22" s="46">
        <v>2624</v>
      </c>
      <c r="F22" s="24">
        <f t="shared" si="0"/>
        <v>95.337058648277463</v>
      </c>
      <c r="G22" s="25"/>
    </row>
    <row r="23" spans="1:7">
      <c r="A23" s="22" t="s">
        <v>46</v>
      </c>
      <c r="B23" s="23" t="s">
        <v>47</v>
      </c>
      <c r="C23" s="13" t="s">
        <v>16</v>
      </c>
      <c r="D23" s="33">
        <v>8620</v>
      </c>
      <c r="E23" s="46">
        <v>8693</v>
      </c>
      <c r="F23" s="24">
        <f t="shared" si="0"/>
        <v>100.84686774941996</v>
      </c>
      <c r="G23" s="25"/>
    </row>
    <row r="24" spans="1:7">
      <c r="A24" s="22" t="s">
        <v>48</v>
      </c>
      <c r="B24" s="23" t="s">
        <v>49</v>
      </c>
      <c r="C24" s="13" t="s">
        <v>16</v>
      </c>
      <c r="D24" s="33">
        <v>5996.93</v>
      </c>
      <c r="E24" s="46">
        <v>6134</v>
      </c>
      <c r="F24" s="24">
        <f t="shared" si="0"/>
        <v>102.28566950089461</v>
      </c>
      <c r="G24" s="25"/>
    </row>
    <row r="25" spans="1:7" s="12" customFormat="1" ht="29.25" customHeight="1">
      <c r="A25" s="15" t="s">
        <v>50</v>
      </c>
      <c r="B25" s="20" t="s">
        <v>51</v>
      </c>
      <c r="C25" s="17" t="s">
        <v>16</v>
      </c>
      <c r="D25" s="17">
        <f>D26+D27+D28</f>
        <v>61457.340000000004</v>
      </c>
      <c r="E25" s="18">
        <f>E26+E27+E28</f>
        <v>68204</v>
      </c>
      <c r="F25" s="18">
        <f t="shared" si="0"/>
        <v>110.97779370210294</v>
      </c>
      <c r="G25" s="21"/>
    </row>
    <row r="26" spans="1:7" ht="83.25" customHeight="1">
      <c r="A26" s="22" t="s">
        <v>52</v>
      </c>
      <c r="B26" s="23" t="s">
        <v>53</v>
      </c>
      <c r="C26" s="13" t="s">
        <v>16</v>
      </c>
      <c r="D26" s="33">
        <v>55640.160000000003</v>
      </c>
      <c r="E26" s="46">
        <v>61698</v>
      </c>
      <c r="F26" s="24">
        <f t="shared" si="0"/>
        <v>110.88753159588325</v>
      </c>
      <c r="G26" s="25" t="s">
        <v>147</v>
      </c>
    </row>
    <row r="27" spans="1:7">
      <c r="A27" s="22" t="s">
        <v>54</v>
      </c>
      <c r="B27" s="23" t="s">
        <v>55</v>
      </c>
      <c r="C27" s="13" t="s">
        <v>16</v>
      </c>
      <c r="D27" s="33">
        <v>4704.38</v>
      </c>
      <c r="E27" s="46">
        <f>2016+3330</f>
        <v>5346</v>
      </c>
      <c r="F27" s="24">
        <f t="shared" si="0"/>
        <v>113.63877918025329</v>
      </c>
      <c r="G27" s="25" t="s">
        <v>134</v>
      </c>
    </row>
    <row r="28" spans="1:7" ht="25.5">
      <c r="A28" s="22" t="s">
        <v>56</v>
      </c>
      <c r="B28" s="26" t="s">
        <v>57</v>
      </c>
      <c r="C28" s="13" t="s">
        <v>16</v>
      </c>
      <c r="D28" s="33">
        <v>1112.8</v>
      </c>
      <c r="E28" s="46">
        <v>1160</v>
      </c>
      <c r="F28" s="24">
        <f t="shared" si="0"/>
        <v>104.24155283968368</v>
      </c>
      <c r="G28" s="25"/>
    </row>
    <row r="29" spans="1:7" s="12" customFormat="1" ht="57" customHeight="1">
      <c r="A29" s="15" t="s">
        <v>58</v>
      </c>
      <c r="B29" s="27" t="s">
        <v>2</v>
      </c>
      <c r="C29" s="17" t="s">
        <v>16</v>
      </c>
      <c r="D29" s="18">
        <v>36158.910000000003</v>
      </c>
      <c r="E29" s="47">
        <v>142577</v>
      </c>
      <c r="F29" s="18">
        <f t="shared" si="0"/>
        <v>394.30668678895461</v>
      </c>
      <c r="G29" s="28" t="s">
        <v>19</v>
      </c>
    </row>
    <row r="30" spans="1:7" s="12" customFormat="1" ht="26.25" customHeight="1">
      <c r="A30" s="15" t="s">
        <v>59</v>
      </c>
      <c r="B30" s="27" t="s">
        <v>60</v>
      </c>
      <c r="C30" s="17" t="s">
        <v>16</v>
      </c>
      <c r="D30" s="17">
        <f>D31+D32+D33+D34+D35+D36+D37+D38+D39</f>
        <v>2947.5099999999998</v>
      </c>
      <c r="E30" s="18">
        <f>E31+E32+E33+E34+E35+E36+E37+E38+E39</f>
        <v>3604</v>
      </c>
      <c r="F30" s="18">
        <f t="shared" si="0"/>
        <v>122.27269797218669</v>
      </c>
      <c r="G30" s="21"/>
    </row>
    <row r="31" spans="1:7" ht="38.25">
      <c r="A31" s="22" t="s">
        <v>61</v>
      </c>
      <c r="B31" s="29" t="s">
        <v>62</v>
      </c>
      <c r="C31" s="13" t="s">
        <v>16</v>
      </c>
      <c r="D31" s="24">
        <v>479</v>
      </c>
      <c r="E31" s="46">
        <v>519</v>
      </c>
      <c r="F31" s="24">
        <f t="shared" si="0"/>
        <v>108.35073068893529</v>
      </c>
      <c r="G31" s="28" t="s">
        <v>20</v>
      </c>
    </row>
    <row r="32" spans="1:7" ht="36" customHeight="1">
      <c r="A32" s="22" t="s">
        <v>63</v>
      </c>
      <c r="B32" s="29" t="s">
        <v>64</v>
      </c>
      <c r="C32" s="13" t="s">
        <v>16</v>
      </c>
      <c r="D32" s="24">
        <v>550.22</v>
      </c>
      <c r="E32" s="46">
        <f>414+680+69</f>
        <v>1163</v>
      </c>
      <c r="F32" s="24">
        <f t="shared" si="0"/>
        <v>211.36999745556321</v>
      </c>
      <c r="G32" s="28" t="s">
        <v>142</v>
      </c>
    </row>
    <row r="33" spans="1:7">
      <c r="A33" s="22" t="s">
        <v>65</v>
      </c>
      <c r="B33" s="29" t="s">
        <v>66</v>
      </c>
      <c r="C33" s="13" t="s">
        <v>16</v>
      </c>
      <c r="D33" s="24">
        <v>109</v>
      </c>
      <c r="E33" s="46">
        <f>90+30</f>
        <v>120</v>
      </c>
      <c r="F33" s="24">
        <f t="shared" si="0"/>
        <v>110.09174311926606</v>
      </c>
      <c r="G33" s="25" t="s">
        <v>136</v>
      </c>
    </row>
    <row r="34" spans="1:7" ht="20.25" customHeight="1">
      <c r="A34" s="22" t="s">
        <v>67</v>
      </c>
      <c r="B34" s="29" t="s">
        <v>68</v>
      </c>
      <c r="C34" s="13" t="s">
        <v>16</v>
      </c>
      <c r="D34" s="24">
        <v>222</v>
      </c>
      <c r="E34" s="46">
        <f>191+31</f>
        <v>222</v>
      </c>
      <c r="F34" s="24">
        <f t="shared" si="0"/>
        <v>100</v>
      </c>
      <c r="G34" s="28" t="s">
        <v>135</v>
      </c>
    </row>
    <row r="35" spans="1:7" ht="38.25">
      <c r="A35" s="22" t="s">
        <v>69</v>
      </c>
      <c r="B35" s="30" t="s">
        <v>70</v>
      </c>
      <c r="C35" s="13" t="s">
        <v>16</v>
      </c>
      <c r="D35" s="24">
        <v>1219.1099999999999</v>
      </c>
      <c r="E35" s="46">
        <f>1193+16</f>
        <v>1209</v>
      </c>
      <c r="F35" s="24">
        <f t="shared" si="0"/>
        <v>99.170706499003387</v>
      </c>
      <c r="G35" s="28"/>
    </row>
    <row r="36" spans="1:7" ht="31.5" customHeight="1">
      <c r="A36" s="22" t="s">
        <v>71</v>
      </c>
      <c r="B36" s="29" t="s">
        <v>72</v>
      </c>
      <c r="C36" s="13" t="s">
        <v>16</v>
      </c>
      <c r="D36" s="24">
        <v>114</v>
      </c>
      <c r="E36" s="46">
        <f>107+8</f>
        <v>115</v>
      </c>
      <c r="F36" s="24">
        <f t="shared" si="0"/>
        <v>100.87719298245614</v>
      </c>
      <c r="G36" s="31"/>
    </row>
    <row r="37" spans="1:7" ht="27" customHeight="1">
      <c r="A37" s="22" t="s">
        <v>73</v>
      </c>
      <c r="B37" s="30" t="s">
        <v>74</v>
      </c>
      <c r="C37" s="13" t="s">
        <v>16</v>
      </c>
      <c r="D37" s="24">
        <v>25.18</v>
      </c>
      <c r="E37" s="46">
        <v>27</v>
      </c>
      <c r="F37" s="24">
        <f t="shared" si="0"/>
        <v>107.22795869737887</v>
      </c>
      <c r="G37" s="48" t="s">
        <v>140</v>
      </c>
    </row>
    <row r="38" spans="1:7" ht="37.5" customHeight="1">
      <c r="A38" s="22" t="s">
        <v>75</v>
      </c>
      <c r="B38" s="29" t="s">
        <v>76</v>
      </c>
      <c r="C38" s="13" t="s">
        <v>16</v>
      </c>
      <c r="D38" s="24">
        <v>109</v>
      </c>
      <c r="E38" s="46">
        <v>109</v>
      </c>
      <c r="F38" s="24">
        <f t="shared" si="0"/>
        <v>100</v>
      </c>
      <c r="G38" s="32"/>
    </row>
    <row r="39" spans="1:7" ht="37.5" customHeight="1">
      <c r="A39" s="22" t="s">
        <v>77</v>
      </c>
      <c r="B39" s="29" t="s">
        <v>78</v>
      </c>
      <c r="C39" s="13" t="s">
        <v>16</v>
      </c>
      <c r="D39" s="24">
        <v>120</v>
      </c>
      <c r="E39" s="46">
        <v>120</v>
      </c>
      <c r="F39" s="24">
        <f t="shared" si="0"/>
        <v>100</v>
      </c>
      <c r="G39" s="32"/>
    </row>
    <row r="40" spans="1:7" s="12" customFormat="1" ht="21.75" customHeight="1">
      <c r="A40" s="15" t="s">
        <v>79</v>
      </c>
      <c r="B40" s="16" t="s">
        <v>4</v>
      </c>
      <c r="C40" s="17" t="s">
        <v>16</v>
      </c>
      <c r="D40" s="18">
        <f>D41</f>
        <v>25049.06</v>
      </c>
      <c r="E40" s="18">
        <f>E41</f>
        <v>26369</v>
      </c>
      <c r="F40" s="18">
        <f t="shared" si="0"/>
        <v>105.2694192915822</v>
      </c>
      <c r="G40" s="19"/>
    </row>
    <row r="41" spans="1:7" s="12" customFormat="1" ht="21.75" customHeight="1">
      <c r="A41" s="15" t="s">
        <v>80</v>
      </c>
      <c r="B41" s="16" t="s">
        <v>81</v>
      </c>
      <c r="C41" s="17" t="s">
        <v>16</v>
      </c>
      <c r="D41" s="17">
        <f>D42+D43+D45+D46+D47+D48+D49+D50+D51+D52+D53+D54+D55+D56+D57+D44</f>
        <v>25049.06</v>
      </c>
      <c r="E41" s="18">
        <f>E42+E43+E44+E45+E46+E47+E48+E49+E50+E51+E52+E53+E54+E55+E56+E57</f>
        <v>26369</v>
      </c>
      <c r="F41" s="18">
        <f t="shared" si="0"/>
        <v>105.2694192915822</v>
      </c>
      <c r="G41" s="21"/>
    </row>
    <row r="42" spans="1:7">
      <c r="A42" s="22" t="s">
        <v>82</v>
      </c>
      <c r="B42" s="23" t="s">
        <v>83</v>
      </c>
      <c r="C42" s="13" t="s">
        <v>16</v>
      </c>
      <c r="D42" s="33">
        <v>15500.86</v>
      </c>
      <c r="E42" s="46">
        <v>15150</v>
      </c>
      <c r="F42" s="24">
        <f t="shared" si="0"/>
        <v>97.736512683812379</v>
      </c>
      <c r="G42" s="25"/>
    </row>
    <row r="43" spans="1:7">
      <c r="A43" s="22" t="s">
        <v>84</v>
      </c>
      <c r="B43" s="23" t="s">
        <v>85</v>
      </c>
      <c r="C43" s="13" t="s">
        <v>16</v>
      </c>
      <c r="D43" s="33">
        <v>1325.32</v>
      </c>
      <c r="E43" s="46">
        <f>449+850</f>
        <v>1299</v>
      </c>
      <c r="F43" s="24">
        <f t="shared" si="0"/>
        <v>98.014064527812153</v>
      </c>
      <c r="G43" s="25" t="s">
        <v>139</v>
      </c>
    </row>
    <row r="44" spans="1:7" ht="33.75" customHeight="1">
      <c r="A44" s="22" t="s">
        <v>86</v>
      </c>
      <c r="B44" s="26" t="s">
        <v>87</v>
      </c>
      <c r="C44" s="13" t="s">
        <v>16</v>
      </c>
      <c r="D44" s="33">
        <v>264</v>
      </c>
      <c r="E44" s="46">
        <v>282</v>
      </c>
      <c r="F44" s="24">
        <f t="shared" si="0"/>
        <v>106.81818181818181</v>
      </c>
      <c r="G44" s="25"/>
    </row>
    <row r="45" spans="1:7" s="34" customFormat="1" ht="22.5">
      <c r="A45" s="22" t="s">
        <v>88</v>
      </c>
      <c r="B45" s="29" t="s">
        <v>5</v>
      </c>
      <c r="C45" s="33" t="s">
        <v>16</v>
      </c>
      <c r="D45" s="33">
        <v>374</v>
      </c>
      <c r="E45" s="46">
        <v>425</v>
      </c>
      <c r="F45" s="24">
        <f t="shared" si="0"/>
        <v>113.63636363636364</v>
      </c>
      <c r="G45" s="25" t="s">
        <v>21</v>
      </c>
    </row>
    <row r="46" spans="1:7" s="34" customFormat="1" ht="22.5">
      <c r="A46" s="22" t="s">
        <v>89</v>
      </c>
      <c r="B46" s="35" t="s">
        <v>2</v>
      </c>
      <c r="C46" s="33" t="s">
        <v>16</v>
      </c>
      <c r="D46" s="33">
        <v>785.43</v>
      </c>
      <c r="E46" s="46">
        <v>1818</v>
      </c>
      <c r="F46" s="24">
        <f t="shared" si="0"/>
        <v>231.46556663229057</v>
      </c>
      <c r="G46" s="25" t="s">
        <v>22</v>
      </c>
    </row>
    <row r="47" spans="1:7" s="34" customFormat="1" ht="31.5" customHeight="1">
      <c r="A47" s="22" t="s">
        <v>90</v>
      </c>
      <c r="B47" s="29" t="s">
        <v>91</v>
      </c>
      <c r="C47" s="33" t="s">
        <v>16</v>
      </c>
      <c r="D47" s="33">
        <v>95.03</v>
      </c>
      <c r="E47" s="46">
        <v>107</v>
      </c>
      <c r="F47" s="24">
        <f t="shared" si="0"/>
        <v>112.59602230874461</v>
      </c>
      <c r="G47" s="25" t="s">
        <v>23</v>
      </c>
    </row>
    <row r="48" spans="1:7" s="34" customFormat="1" ht="33.75">
      <c r="A48" s="22" t="s">
        <v>92</v>
      </c>
      <c r="B48" s="29" t="s">
        <v>93</v>
      </c>
      <c r="C48" s="13" t="s">
        <v>16</v>
      </c>
      <c r="D48" s="33">
        <v>15.34</v>
      </c>
      <c r="E48" s="46">
        <f>50+4</f>
        <v>54</v>
      </c>
      <c r="F48" s="24">
        <f t="shared" si="0"/>
        <v>352.02086049543675</v>
      </c>
      <c r="G48" s="25" t="s">
        <v>137</v>
      </c>
    </row>
    <row r="49" spans="1:13" s="34" customFormat="1">
      <c r="A49" s="22" t="s">
        <v>94</v>
      </c>
      <c r="B49" s="29" t="s">
        <v>6</v>
      </c>
      <c r="C49" s="13" t="s">
        <v>16</v>
      </c>
      <c r="D49" s="33">
        <v>183.73</v>
      </c>
      <c r="E49" s="46">
        <v>229</v>
      </c>
      <c r="F49" s="24">
        <f t="shared" si="0"/>
        <v>124.63941653513308</v>
      </c>
      <c r="G49" s="25" t="s">
        <v>23</v>
      </c>
    </row>
    <row r="50" spans="1:13" s="34" customFormat="1">
      <c r="A50" s="22" t="s">
        <v>95</v>
      </c>
      <c r="B50" s="29" t="s">
        <v>7</v>
      </c>
      <c r="C50" s="33" t="s">
        <v>16</v>
      </c>
      <c r="D50" s="33">
        <v>3738</v>
      </c>
      <c r="E50" s="46">
        <f>8+137+2379+705+181+165+55+1+1</f>
        <v>3632</v>
      </c>
      <c r="F50" s="24">
        <f t="shared" si="0"/>
        <v>97.164258962011772</v>
      </c>
      <c r="G50" s="25"/>
      <c r="H50" s="11"/>
    </row>
    <row r="51" spans="1:13" s="34" customFormat="1" ht="29.25" customHeight="1">
      <c r="A51" s="22" t="s">
        <v>96</v>
      </c>
      <c r="B51" s="29" t="s">
        <v>14</v>
      </c>
      <c r="C51" s="13" t="s">
        <v>16</v>
      </c>
      <c r="D51" s="33">
        <v>812</v>
      </c>
      <c r="E51" s="46">
        <f>10+624+358</f>
        <v>992</v>
      </c>
      <c r="F51" s="24">
        <f t="shared" si="0"/>
        <v>122.16748768472907</v>
      </c>
      <c r="G51" s="25" t="s">
        <v>23</v>
      </c>
    </row>
    <row r="52" spans="1:13" s="34" customFormat="1">
      <c r="A52" s="22" t="s">
        <v>97</v>
      </c>
      <c r="B52" s="30" t="s">
        <v>8</v>
      </c>
      <c r="C52" s="33" t="s">
        <v>16</v>
      </c>
      <c r="D52" s="33">
        <v>28</v>
      </c>
      <c r="E52" s="46">
        <f>26+11</f>
        <v>37</v>
      </c>
      <c r="F52" s="24">
        <f t="shared" si="0"/>
        <v>132.14285714285714</v>
      </c>
      <c r="G52" s="25" t="s">
        <v>24</v>
      </c>
    </row>
    <row r="53" spans="1:13" s="34" customFormat="1" ht="26.25" customHeight="1">
      <c r="A53" s="22" t="s">
        <v>98</v>
      </c>
      <c r="B53" s="29" t="s">
        <v>9</v>
      </c>
      <c r="C53" s="33" t="s">
        <v>16</v>
      </c>
      <c r="D53" s="33">
        <v>502.97</v>
      </c>
      <c r="E53" s="46">
        <f>71+442+18</f>
        <v>531</v>
      </c>
      <c r="F53" s="24">
        <f t="shared" si="0"/>
        <v>105.57289699186829</v>
      </c>
      <c r="G53" s="25"/>
      <c r="M53" s="11" t="s">
        <v>99</v>
      </c>
    </row>
    <row r="54" spans="1:13" s="34" customFormat="1" ht="36" customHeight="1">
      <c r="A54" s="22" t="s">
        <v>100</v>
      </c>
      <c r="B54" s="29" t="s">
        <v>10</v>
      </c>
      <c r="C54" s="33" t="s">
        <v>16</v>
      </c>
      <c r="D54" s="33">
        <v>1111</v>
      </c>
      <c r="E54" s="46">
        <f>953+224</f>
        <v>1177</v>
      </c>
      <c r="F54" s="24">
        <f t="shared" si="0"/>
        <v>105.94059405940595</v>
      </c>
      <c r="G54" s="25" t="s">
        <v>138</v>
      </c>
    </row>
    <row r="55" spans="1:13" s="34" customFormat="1" ht="73.5" customHeight="1">
      <c r="A55" s="22" t="s">
        <v>101</v>
      </c>
      <c r="B55" s="29" t="s">
        <v>102</v>
      </c>
      <c r="C55" s="13" t="s">
        <v>16</v>
      </c>
      <c r="D55" s="33">
        <v>213.38</v>
      </c>
      <c r="E55" s="46">
        <f>112+76+350</f>
        <v>538</v>
      </c>
      <c r="F55" s="24">
        <f t="shared" si="0"/>
        <v>252.13234604930173</v>
      </c>
      <c r="G55" s="25" t="s">
        <v>146</v>
      </c>
      <c r="H55" s="11"/>
    </row>
    <row r="56" spans="1:13" s="34" customFormat="1" ht="20.25" customHeight="1">
      <c r="A56" s="22" t="s">
        <v>103</v>
      </c>
      <c r="B56" s="30" t="s">
        <v>3</v>
      </c>
      <c r="C56" s="33" t="s">
        <v>16</v>
      </c>
      <c r="D56" s="33">
        <v>100</v>
      </c>
      <c r="E56" s="46">
        <v>98</v>
      </c>
      <c r="F56" s="24">
        <f t="shared" si="0"/>
        <v>98</v>
      </c>
      <c r="G56" s="25"/>
    </row>
    <row r="57" spans="1:13" s="34" customFormat="1" ht="21.75" customHeight="1">
      <c r="A57" s="22" t="s">
        <v>104</v>
      </c>
      <c r="B57" s="29" t="s">
        <v>11</v>
      </c>
      <c r="C57" s="33" t="s">
        <v>16</v>
      </c>
      <c r="D57" s="33">
        <v>0</v>
      </c>
      <c r="E57" s="33">
        <v>0</v>
      </c>
      <c r="F57" s="24">
        <v>0</v>
      </c>
      <c r="G57" s="25"/>
    </row>
    <row r="58" spans="1:13" s="12" customFormat="1" ht="24" customHeight="1">
      <c r="A58" s="15" t="s">
        <v>105</v>
      </c>
      <c r="B58" s="16" t="s">
        <v>106</v>
      </c>
      <c r="C58" s="17" t="s">
        <v>16</v>
      </c>
      <c r="D58" s="17">
        <f>D18+D40</f>
        <v>146210.29</v>
      </c>
      <c r="E58" s="18">
        <f>E18+E40</f>
        <v>261488</v>
      </c>
      <c r="F58" s="18">
        <f t="shared" si="0"/>
        <v>178.84377358118911</v>
      </c>
      <c r="G58" s="21"/>
    </row>
    <row r="59" spans="1:13" s="12" customFormat="1" ht="60" customHeight="1">
      <c r="A59" s="15" t="s">
        <v>107</v>
      </c>
      <c r="B59" s="16" t="s">
        <v>12</v>
      </c>
      <c r="C59" s="17" t="s">
        <v>16</v>
      </c>
      <c r="D59" s="36">
        <v>0</v>
      </c>
      <c r="E59" s="18">
        <f>E60-E58</f>
        <v>-76427</v>
      </c>
      <c r="F59" s="18"/>
      <c r="G59" s="37" t="s">
        <v>145</v>
      </c>
    </row>
    <row r="60" spans="1:13" s="12" customFormat="1" ht="24.75" customHeight="1">
      <c r="A60" s="15" t="s">
        <v>108</v>
      </c>
      <c r="B60" s="16" t="s">
        <v>13</v>
      </c>
      <c r="C60" s="17" t="s">
        <v>16</v>
      </c>
      <c r="D60" s="17">
        <f>D58</f>
        <v>146210.29</v>
      </c>
      <c r="E60" s="18">
        <v>185061</v>
      </c>
      <c r="F60" s="18">
        <f>E60/D60*100</f>
        <v>126.57180284643439</v>
      </c>
      <c r="G60" s="25" t="s">
        <v>25</v>
      </c>
    </row>
    <row r="61" spans="1:13" s="12" customFormat="1" ht="20.25" customHeight="1">
      <c r="A61" s="15" t="s">
        <v>109</v>
      </c>
      <c r="B61" s="16" t="s">
        <v>110</v>
      </c>
      <c r="C61" s="17" t="s">
        <v>111</v>
      </c>
      <c r="D61" s="18">
        <v>201.73</v>
      </c>
      <c r="E61" s="49">
        <v>255.61279999999999</v>
      </c>
      <c r="F61" s="18">
        <f t="shared" si="0"/>
        <v>126.71035542556884</v>
      </c>
      <c r="G61" s="28" t="s">
        <v>25</v>
      </c>
    </row>
    <row r="62" spans="1:13" s="12" customFormat="1" ht="23.25" customHeight="1">
      <c r="A62" s="15" t="s">
        <v>15</v>
      </c>
      <c r="B62" s="16" t="s">
        <v>112</v>
      </c>
      <c r="C62" s="17" t="s">
        <v>113</v>
      </c>
      <c r="D62" s="18">
        <v>14</v>
      </c>
      <c r="E62" s="18">
        <v>3.92</v>
      </c>
      <c r="F62" s="18">
        <f t="shared" si="0"/>
        <v>27.999999999999996</v>
      </c>
      <c r="G62" s="28" t="s">
        <v>26</v>
      </c>
    </row>
    <row r="63" spans="1:13" s="12" customFormat="1" ht="79.5" customHeight="1">
      <c r="A63" s="15" t="s">
        <v>114</v>
      </c>
      <c r="B63" s="16" t="s">
        <v>115</v>
      </c>
      <c r="C63" s="17" t="s">
        <v>116</v>
      </c>
      <c r="D63" s="18">
        <v>724.78</v>
      </c>
      <c r="E63" s="45" t="s">
        <v>133</v>
      </c>
      <c r="F63" s="18"/>
      <c r="G63" s="28" t="s">
        <v>143</v>
      </c>
    </row>
    <row r="64" spans="1:13" ht="22.5" customHeight="1">
      <c r="B64" s="12"/>
    </row>
    <row r="65" spans="1:7" s="1" customFormat="1" ht="15" customHeight="1">
      <c r="A65" s="39" t="s">
        <v>117</v>
      </c>
      <c r="B65" s="40"/>
      <c r="C65" s="40"/>
      <c r="D65" s="4" t="s">
        <v>118</v>
      </c>
      <c r="E65" s="40"/>
      <c r="F65" s="41"/>
      <c r="G65" s="41"/>
    </row>
    <row r="66" spans="1:7" s="1" customFormat="1" ht="18.75" customHeight="1">
      <c r="A66" s="39" t="s">
        <v>119</v>
      </c>
      <c r="B66" s="40"/>
      <c r="C66" s="40"/>
      <c r="D66" s="4" t="s">
        <v>144</v>
      </c>
      <c r="E66" s="40"/>
      <c r="F66" s="41"/>
      <c r="G66" s="41"/>
    </row>
    <row r="67" spans="1:7" s="1" customFormat="1" ht="16.5" customHeight="1">
      <c r="A67" s="39" t="s">
        <v>120</v>
      </c>
      <c r="B67" s="40"/>
      <c r="C67" s="40"/>
      <c r="D67" s="42" t="s">
        <v>141</v>
      </c>
      <c r="E67" s="40"/>
      <c r="F67" s="41"/>
      <c r="G67" s="41"/>
    </row>
    <row r="68" spans="1:7" s="1" customFormat="1" ht="17.25" customHeight="1">
      <c r="A68" s="39" t="s">
        <v>121</v>
      </c>
      <c r="B68" s="40"/>
      <c r="C68" s="40"/>
      <c r="D68" s="43" t="s">
        <v>122</v>
      </c>
      <c r="E68" s="40"/>
      <c r="F68" s="41"/>
      <c r="G68" s="41"/>
    </row>
    <row r="69" spans="1:7" s="1" customFormat="1" ht="17.25" customHeight="1">
      <c r="A69" s="39" t="s">
        <v>123</v>
      </c>
      <c r="B69" s="40"/>
      <c r="C69" s="40"/>
      <c r="D69" s="4" t="s">
        <v>124</v>
      </c>
      <c r="E69" s="40"/>
      <c r="F69" s="41"/>
      <c r="G69" s="41"/>
    </row>
    <row r="70" spans="1:7" s="1" customFormat="1" ht="31.5" customHeight="1">
      <c r="A70" s="39" t="s">
        <v>125</v>
      </c>
      <c r="B70" s="40"/>
      <c r="C70" s="40"/>
      <c r="D70" s="4" t="s">
        <v>126</v>
      </c>
      <c r="E70" s="40"/>
      <c r="F70" s="41"/>
      <c r="G70" s="41"/>
    </row>
    <row r="71" spans="1:7" s="1" customFormat="1" ht="13.5" customHeight="1">
      <c r="A71" s="44" t="s">
        <v>127</v>
      </c>
      <c r="B71" s="40"/>
      <c r="C71" s="40"/>
      <c r="D71" s="4"/>
      <c r="E71" s="40"/>
      <c r="F71" s="41"/>
      <c r="G71" s="41"/>
    </row>
    <row r="72" spans="1:7" s="1" customFormat="1" ht="15.75" customHeight="1">
      <c r="A72" s="39" t="s">
        <v>132</v>
      </c>
      <c r="B72" s="40"/>
      <c r="C72" s="40"/>
      <c r="D72" s="40"/>
      <c r="E72" s="40"/>
      <c r="F72" s="41"/>
      <c r="G72" s="41"/>
    </row>
    <row r="73" spans="1:7" s="1" customFormat="1" ht="15.75" customHeight="1">
      <c r="A73" s="39" t="s">
        <v>128</v>
      </c>
      <c r="B73" s="40"/>
      <c r="C73" s="40"/>
      <c r="D73" s="40"/>
      <c r="E73" s="40"/>
      <c r="F73" s="41"/>
      <c r="G73" s="41"/>
    </row>
  </sheetData>
  <mergeCells count="17">
    <mergeCell ref="A7:G7"/>
    <mergeCell ref="E1:G1"/>
    <mergeCell ref="A2:G2"/>
    <mergeCell ref="A3:G3"/>
    <mergeCell ref="A5:G5"/>
    <mergeCell ref="A6:G6"/>
    <mergeCell ref="G12:G16"/>
    <mergeCell ref="A8:G8"/>
    <mergeCell ref="A9:G9"/>
    <mergeCell ref="A10:G10"/>
    <mergeCell ref="A11:F11"/>
    <mergeCell ref="A12:A16"/>
    <mergeCell ref="B12:B16"/>
    <mergeCell ref="C12:C16"/>
    <mergeCell ref="D12:D16"/>
    <mergeCell ref="E12:E16"/>
    <mergeCell ref="F12:F16"/>
  </mergeCells>
  <hyperlinks>
    <hyperlink ref="D68" r:id="rId1"/>
  </hyperlinks>
  <pageMargins left="0.47244094488188981" right="0.23622047244094491" top="0.55118110236220474" bottom="0.62992125984251968" header="0.51181102362204722" footer="0.51181102362204722"/>
  <pageSetup paperSize="9" scale="80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БПУ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2021-04-22T10:50:24Z</dcterms:modified>
</cp:coreProperties>
</file>