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245" activeTab="0"/>
  </bookViews>
  <sheets>
    <sheet name="2016" sheetId="1" r:id="rId1"/>
  </sheets>
  <definedNames>
    <definedName name="_xlnm.Print_Area" localSheetId="0">'2016'!$A$1:$H$122</definedName>
  </definedNames>
  <calcPr fullCalcOnLoad="1"/>
</workbook>
</file>

<file path=xl/sharedStrings.xml><?xml version="1.0" encoding="utf-8"?>
<sst xmlns="http://schemas.openxmlformats.org/spreadsheetml/2006/main" count="276" uniqueCount="168">
  <si>
    <t>№ п/п</t>
  </si>
  <si>
    <t>Наименование показателей</t>
  </si>
  <si>
    <t>I</t>
  </si>
  <si>
    <t>тыс.                тенге</t>
  </si>
  <si>
    <t>-//-</t>
  </si>
  <si>
    <t>в том числе:</t>
  </si>
  <si>
    <t>прочие материалы</t>
  </si>
  <si>
    <t>запасные части</t>
  </si>
  <si>
    <t>ГСМ</t>
  </si>
  <si>
    <t>энергия</t>
  </si>
  <si>
    <t>топливо</t>
  </si>
  <si>
    <t>социальный налог</t>
  </si>
  <si>
    <t>социальные отчисление</t>
  </si>
  <si>
    <t>Амортизация</t>
  </si>
  <si>
    <t>Текущий ремонт</t>
  </si>
  <si>
    <t>исследование коллектрно-дренажных вод (СЭС)           </t>
  </si>
  <si>
    <t>аттестация гидропостов </t>
  </si>
  <si>
    <t>тарировка вертушек</t>
  </si>
  <si>
    <t>оценка воздействия окружающей среды</t>
  </si>
  <si>
    <t>охрана труда и техника безопасности</t>
  </si>
  <si>
    <t>предельно допустимый сброс ПДС</t>
  </si>
  <si>
    <t>паспортизация водохозяйственных объектов</t>
  </si>
  <si>
    <t>наем автотранспорта</t>
  </si>
  <si>
    <t>II</t>
  </si>
  <si>
    <t>6,1,2</t>
  </si>
  <si>
    <t>6,1,3</t>
  </si>
  <si>
    <t>6,1,4</t>
  </si>
  <si>
    <t>6,1,5</t>
  </si>
  <si>
    <t>заработная плата административного персонала</t>
  </si>
  <si>
    <t>услуги банка</t>
  </si>
  <si>
    <t>услуги связи</t>
  </si>
  <si>
    <t>амортизация</t>
  </si>
  <si>
    <t>расходы на содержание и обслуживание технических средств управления, узлов связи, вычислительной техники и т.д.</t>
  </si>
  <si>
    <t>коммунальные услуги</t>
  </si>
  <si>
    <t>аудиторские услуги</t>
  </si>
  <si>
    <t>представительские расходы</t>
  </si>
  <si>
    <t>земельный налог</t>
  </si>
  <si>
    <t>налог на транспортные средства</t>
  </si>
  <si>
    <t>налог на имущество</t>
  </si>
  <si>
    <t>рация</t>
  </si>
  <si>
    <t>плата за пользование водными ресурсами поверхностных источников</t>
  </si>
  <si>
    <t>платежи в фонд охраны природы</t>
  </si>
  <si>
    <t>канцелярские товары</t>
  </si>
  <si>
    <t>нотариальные услуги, оценка за недвижимость</t>
  </si>
  <si>
    <t>полиграфические услуги</t>
  </si>
  <si>
    <t>III</t>
  </si>
  <si>
    <t>IV</t>
  </si>
  <si>
    <t>Всего доходов</t>
  </si>
  <si>
    <t>VI</t>
  </si>
  <si>
    <t>Объемы оказываемых услуг</t>
  </si>
  <si>
    <t>тыс.тенге</t>
  </si>
  <si>
    <t>VII</t>
  </si>
  <si>
    <t>Нормативные потери</t>
  </si>
  <si>
    <t>%</t>
  </si>
  <si>
    <t>VIII</t>
  </si>
  <si>
    <t>Тариф (без НДС), тиын</t>
  </si>
  <si>
    <t>Справочно:</t>
  </si>
  <si>
    <t>Среднесписочная численность работников, всего</t>
  </si>
  <si>
    <t>производственного персонала</t>
  </si>
  <si>
    <t>административного персонала</t>
  </si>
  <si>
    <t>ответсвенность работадателя</t>
  </si>
  <si>
    <t>дезинфекция</t>
  </si>
  <si>
    <t>командировачные расходы</t>
  </si>
  <si>
    <t>человек</t>
  </si>
  <si>
    <t>выплаты, в случаях, когда постоянная   работа протекает в пути или имеет разъездной характер               </t>
  </si>
  <si>
    <t>почтовые услуги</t>
  </si>
  <si>
    <t>страхование автомашин и тех.осмотр</t>
  </si>
  <si>
    <t>тех.обслуживание трансформатора</t>
  </si>
  <si>
    <t>повышение квалификации</t>
  </si>
  <si>
    <t>Ремонт автотехники</t>
  </si>
  <si>
    <t>Приложение 1</t>
  </si>
  <si>
    <t>к Правилам утверждения предельного</t>
  </si>
  <si>
    <t xml:space="preserve">уровня тарифов (цен, ставок сборов) </t>
  </si>
  <si>
    <t xml:space="preserve">                                        и тарифных смет на регулируемые услуги</t>
  </si>
  <si>
    <t>(товары, работы) субъектов</t>
  </si>
  <si>
    <t>естественных монополий</t>
  </si>
  <si>
    <t>Индекс ИТС-1</t>
  </si>
  <si>
    <t>Куда представляется форма: Комитет по регулированию естественных монополий и защите конкуренции Министерства национальной экономики Республики Казахстан</t>
  </si>
  <si>
    <t>Отклонение в %</t>
  </si>
  <si>
    <t>Сырье и материалы</t>
  </si>
  <si>
    <t>Энергия</t>
  </si>
  <si>
    <t>Топливо</t>
  </si>
  <si>
    <t>Горюче-смазочные материалы</t>
  </si>
  <si>
    <t>Заработная плата производственного персонала</t>
  </si>
  <si>
    <t>Социальный налог</t>
  </si>
  <si>
    <t>Социальноне отчисление</t>
  </si>
  <si>
    <t>Ремонт, всего, в том числе</t>
  </si>
  <si>
    <t>Капитальный ремонт, не приводящий к увелечению стоимости основных фондов</t>
  </si>
  <si>
    <t>Всего затрат на предотсавление услуг</t>
  </si>
  <si>
    <t>Общие и административные, всего, в том числе:</t>
  </si>
  <si>
    <t>Расходы периода, всего, в том числе:</t>
  </si>
  <si>
    <t>6,1,6</t>
  </si>
  <si>
    <t>7,7,1</t>
  </si>
  <si>
    <t>7,7,2</t>
  </si>
  <si>
    <t>7,7,3</t>
  </si>
  <si>
    <t>7,7,4</t>
  </si>
  <si>
    <t>7,7,5</t>
  </si>
  <si>
    <t>7,7,6</t>
  </si>
  <si>
    <t>7,6,1</t>
  </si>
  <si>
    <t>7,6,2</t>
  </si>
  <si>
    <t>7,6,3</t>
  </si>
  <si>
    <t>7,6,4</t>
  </si>
  <si>
    <t>7,6,5</t>
  </si>
  <si>
    <t>7,6,6</t>
  </si>
  <si>
    <t xml:space="preserve">другие затраты, всего, в том числе:       </t>
  </si>
  <si>
    <t>Прочие затраты, всего, в том числе:</t>
  </si>
  <si>
    <t>Расходы на оплату труда всего, в том числе:</t>
  </si>
  <si>
    <t>Материальное затраты, всего, в том числе:</t>
  </si>
  <si>
    <t>Затраты на производство товаров и предоставление услуг, всего, в том числе:</t>
  </si>
  <si>
    <t>сырье и материалы, всего, в том числе:</t>
  </si>
  <si>
    <t>налоги, всего, в том числе:</t>
  </si>
  <si>
    <t xml:space="preserve">другие расходы, всего, в том числе:       </t>
  </si>
  <si>
    <t>техническая экспертиза</t>
  </si>
  <si>
    <t>X</t>
  </si>
  <si>
    <t>IX</t>
  </si>
  <si>
    <t>Ед.изм</t>
  </si>
  <si>
    <t>М.П.</t>
  </si>
  <si>
    <t>Подпись_______________________</t>
  </si>
  <si>
    <t>предельно допустимый выброс ПДВ</t>
  </si>
  <si>
    <t>фианасовая экспертиза</t>
  </si>
  <si>
    <t>Предусмотрено за весь период реализации проекта                     за 2015-2019 г.г.</t>
  </si>
  <si>
    <t>Отчетный период 2016 год</t>
  </si>
  <si>
    <t>Периодичность: годовая</t>
  </si>
  <si>
    <t>Фактически сложившиеся показатели тарифной сметы за 2016 год</t>
  </si>
  <si>
    <t>разработка методики раздельного учета</t>
  </si>
  <si>
    <t>переоценка основных средств</t>
  </si>
  <si>
    <t>услуги энергоаудита</t>
  </si>
  <si>
    <t>7,6,7</t>
  </si>
  <si>
    <t>сбор за гос.регистрацию</t>
  </si>
  <si>
    <t>7,7,7</t>
  </si>
  <si>
    <t>обслуживание 1 С Облако</t>
  </si>
  <si>
    <t>7,7,8</t>
  </si>
  <si>
    <t>перевозка багажа</t>
  </si>
  <si>
    <t>7,7,9</t>
  </si>
  <si>
    <t>комисионный сбор</t>
  </si>
  <si>
    <t>0,298/0,297</t>
  </si>
  <si>
    <t>Причины отклонения</t>
  </si>
  <si>
    <t>Проект на 2016 г</t>
  </si>
  <si>
    <t>при выходе на тариф нами были представлены фактические  затраты но, при защите тарифа средства были сильно урезаны. Фактические  выполнение за счет увеличения доходов</t>
  </si>
  <si>
    <t>Фактические  выполнение за счет увеличения доходов</t>
  </si>
  <si>
    <t>фактические затраты согласно предъявленных счетов-фактур поставщика</t>
  </si>
  <si>
    <t>фактические затраты не предусмотрены в тарифной смете. Но в связи с производственной необходимостью было выполнено за счет увеличения доходов</t>
  </si>
  <si>
    <t xml:space="preserve">недоиспользованные затраты  в связи с тем, что приобретенные материалы не доконца списаны </t>
  </si>
  <si>
    <t>превышение  по имущественному налогу произошло по следующим причинам: при выходе на тариф нами представлены затраты по амортизации по нормативу в сумме 429624 тыс.тенге, что привело к уменьшению остаточной стоимости имущества, по которой был представлен расчет по налогам. ДКРЕМ утвердил представленную сумму налога, но амортизацию уменьшили до 46212,53 тыс.тенге, что привело к увеличению остаточной стоимости имущества и к увеличению налога.</t>
  </si>
  <si>
    <t>увеличение за счет новых приобретенных автотранспортных средств</t>
  </si>
  <si>
    <t>уменьшение за счет уменьшения объема поданной воды</t>
  </si>
  <si>
    <t xml:space="preserve">фактические затраты не предусмотрены в тарифной смете. Но в связи с производственной необходимостью было выполнено за счет увеличения доходов </t>
  </si>
  <si>
    <t>Экаономия за сче понижения тарифов на кассовое обслуживание</t>
  </si>
  <si>
    <t>За счет представленных новых земельных актов</t>
  </si>
  <si>
    <t>В филиале в 2015г. утверждена инвестиционная программа на 2015-2019гг. соответственно, в связи с внесенными изменениями в ЗРК "О естественных монополиях" фин.экспертиза не требуется.</t>
  </si>
  <si>
    <t>ДКРЕМ и ЗК утвердил предельный уровень тарифа Филиала за весь период действия тарифа в размере 0,298 тенге за 1000 м3, соответственно услуги оказывали по тарифу 0,298 тенге. А в расчете по годам ДКРЕМ применил дифференцированный тариф от 0,242 до 0,359 тенге за 1000 м3. Таким образом, чтобы не допустить убытка либо прибыли в последующих годах часть затрат были выполнены в 2016г.</t>
  </si>
  <si>
    <t>с товаропроизводителями заключены договора на объем воды в размере 2 904 109 тыс м3, объем воды по природоохранным попускам по форме-2 оказали в размере 1 200 000 тыс.м3.</t>
  </si>
  <si>
    <t>увеличение по фактическим затратам</t>
  </si>
  <si>
    <t>уменьшение в связи с тем что сотрудники обучались бесплатно</t>
  </si>
  <si>
    <r>
      <t>тыс м</t>
    </r>
    <r>
      <rPr>
        <vertAlign val="superscript"/>
        <sz val="12"/>
        <rFont val="Times New Roman"/>
        <family val="1"/>
      </rPr>
      <t>3</t>
    </r>
  </si>
  <si>
    <r>
      <t>тенге/м</t>
    </r>
    <r>
      <rPr>
        <vertAlign val="superscript"/>
        <sz val="12"/>
        <rFont val="Times New Roman"/>
        <family val="1"/>
      </rPr>
      <t>3</t>
    </r>
  </si>
  <si>
    <r>
      <rPr>
        <b/>
        <sz val="12"/>
        <rFont val="Times New Roman"/>
        <family val="1"/>
      </rPr>
      <t>Наименование организации:</t>
    </r>
    <r>
      <rPr>
        <sz val="12"/>
        <rFont val="Times New Roman"/>
        <family val="1"/>
      </rPr>
      <t xml:space="preserve"> Кызылординский филиал РГП "Казводхоз"</t>
    </r>
  </si>
  <si>
    <r>
      <rPr>
        <b/>
        <sz val="12"/>
        <rFont val="Times New Roman"/>
        <family val="1"/>
      </rPr>
      <t>Адрес:</t>
    </r>
    <r>
      <rPr>
        <sz val="12"/>
        <rFont val="Times New Roman"/>
        <family val="1"/>
      </rPr>
      <t xml:space="preserve"> г.Кызылорда ул. Толе би №66</t>
    </r>
  </si>
  <si>
    <r>
      <rPr>
        <b/>
        <sz val="12"/>
        <rFont val="Times New Roman"/>
        <family val="1"/>
      </rPr>
      <t xml:space="preserve">Телефон: </t>
    </r>
    <r>
      <rPr>
        <sz val="12"/>
        <rFont val="Times New Roman"/>
        <family val="1"/>
      </rPr>
      <t>233894</t>
    </r>
  </si>
  <si>
    <r>
      <rPr>
        <b/>
        <sz val="12"/>
        <rFont val="Times New Roman"/>
        <family val="1"/>
      </rPr>
      <t>Адрес электронной почты:</t>
    </r>
    <r>
      <rPr>
        <sz val="12"/>
        <rFont val="Times New Roman"/>
        <family val="1"/>
      </rPr>
      <t xml:space="preserve"> kzvod_hoz@mail,ru</t>
    </r>
  </si>
  <si>
    <r>
      <rPr>
        <b/>
        <sz val="12"/>
        <rFont val="Times New Roman"/>
        <family val="1"/>
      </rPr>
      <t>Руководитель</t>
    </r>
    <r>
      <rPr>
        <sz val="12"/>
        <rFont val="Times New Roman"/>
        <family val="1"/>
      </rPr>
      <t>: Б.Арыстанбаев</t>
    </r>
  </si>
  <si>
    <r>
      <rPr>
        <b/>
        <sz val="12"/>
        <rFont val="Times New Roman"/>
        <family val="1"/>
      </rPr>
      <t>Фамилия и телефон исполнителя</t>
    </r>
    <r>
      <rPr>
        <sz val="12"/>
        <rFont val="Times New Roman"/>
        <family val="1"/>
      </rPr>
      <t>: Б.Оспанов 233894</t>
    </r>
  </si>
  <si>
    <t>Дата: 30.03.2017 год</t>
  </si>
  <si>
    <t xml:space="preserve">                                 </t>
  </si>
  <si>
    <t>Сведения об исполнении тарифной сметы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услуги подачи воды по каналам Кызылординского филиала РГП "Казводхоз"</t>
  </si>
  <si>
    <t>не выполнение затрат в связи с тем что коллектора финансируются за счет республиканского бюджета с 2016 год</t>
  </si>
  <si>
    <t>ДКРЕМ утвердил предельный уровень тарифа Филиала  за весь период действия тарифа в размере 0,298 тенге за 1000 м3. В расчете по годам т.е.2016г тариф составляет за 1000 м3 0,268 тенге. Поэтому тариф от плана превысалось на 0,03 тенге за 1000 м3.</t>
  </si>
  <si>
    <t>Прибыль/убыток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</si>
</sst>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[$-FC19]d\ mmmm\ yyyy\ &quot;г.&quot;"/>
    <numFmt numFmtId="195" formatCode="0.0000000"/>
    <numFmt numFmtId="196" formatCode="0.000000"/>
    <numFmt numFmtId="197" formatCode="#,##0.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197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2"/>
  <sheetViews>
    <sheetView tabSelected="1" view="pageBreakPreview" zoomScale="85" zoomScaleNormal="80" zoomScaleSheetLayoutView="85" zoomScalePageLayoutView="0" workbookViewId="0" topLeftCell="A91">
      <selection activeCell="F111" sqref="F11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3" width="10.7109375" style="1" customWidth="1"/>
    <col min="4" max="4" width="19.28125" style="1" customWidth="1"/>
    <col min="5" max="5" width="17.00390625" style="46" customWidth="1"/>
    <col min="6" max="6" width="20.7109375" style="46" customWidth="1"/>
    <col min="7" max="7" width="12.00390625" style="1" customWidth="1"/>
    <col min="8" max="8" width="45.7109375" style="1" customWidth="1"/>
    <col min="9" max="11" width="9.140625" style="1" customWidth="1"/>
    <col min="12" max="12" width="12.421875" style="1" bestFit="1" customWidth="1"/>
    <col min="13" max="16384" width="9.140625" style="1" customWidth="1"/>
  </cols>
  <sheetData>
    <row r="2" spans="1:8" ht="16.5" customHeight="1">
      <c r="A2" s="52" t="s">
        <v>70</v>
      </c>
      <c r="B2" s="52"/>
      <c r="C2" s="52"/>
      <c r="D2" s="52"/>
      <c r="E2" s="52"/>
      <c r="F2" s="52"/>
      <c r="G2" s="52"/>
      <c r="H2" s="52"/>
    </row>
    <row r="3" spans="1:8" ht="15.75">
      <c r="A3" s="53" t="s">
        <v>71</v>
      </c>
      <c r="B3" s="53"/>
      <c r="C3" s="53"/>
      <c r="D3" s="53"/>
      <c r="E3" s="53"/>
      <c r="F3" s="53"/>
      <c r="G3" s="53"/>
      <c r="H3" s="53"/>
    </row>
    <row r="4" spans="1:8" ht="15.75">
      <c r="A4" s="53" t="s">
        <v>72</v>
      </c>
      <c r="B4" s="53"/>
      <c r="C4" s="53"/>
      <c r="D4" s="53"/>
      <c r="E4" s="53"/>
      <c r="F4" s="53"/>
      <c r="G4" s="53"/>
      <c r="H4" s="53"/>
    </row>
    <row r="5" spans="1:8" ht="15.75">
      <c r="A5" s="53" t="s">
        <v>73</v>
      </c>
      <c r="B5" s="53"/>
      <c r="C5" s="53"/>
      <c r="D5" s="53"/>
      <c r="E5" s="53"/>
      <c r="F5" s="53"/>
      <c r="G5" s="53"/>
      <c r="H5" s="53"/>
    </row>
    <row r="6" spans="1:8" ht="15" customHeight="1">
      <c r="A6" s="54" t="s">
        <v>74</v>
      </c>
      <c r="B6" s="54"/>
      <c r="C6" s="54"/>
      <c r="D6" s="54"/>
      <c r="E6" s="54"/>
      <c r="F6" s="54"/>
      <c r="G6" s="54"/>
      <c r="H6" s="54"/>
    </row>
    <row r="7" spans="1:8" ht="15" customHeight="1">
      <c r="A7" s="54" t="s">
        <v>75</v>
      </c>
      <c r="B7" s="54"/>
      <c r="C7" s="54"/>
      <c r="D7" s="54"/>
      <c r="E7" s="54"/>
      <c r="F7" s="54"/>
      <c r="G7" s="54"/>
      <c r="H7" s="54"/>
    </row>
    <row r="8" spans="1:6" ht="15.75">
      <c r="A8" s="2"/>
      <c r="B8" s="2"/>
      <c r="C8" s="2"/>
      <c r="D8" s="2"/>
      <c r="E8" s="3"/>
      <c r="F8" s="3"/>
    </row>
    <row r="9" spans="1:8" ht="15.75">
      <c r="A9" s="2"/>
      <c r="B9" s="2"/>
      <c r="C9" s="2"/>
      <c r="D9" s="2"/>
      <c r="E9" s="3"/>
      <c r="F9" s="3"/>
      <c r="H9" s="1" t="s">
        <v>163</v>
      </c>
    </row>
    <row r="10" spans="1:8" ht="32.25" customHeight="1">
      <c r="A10" s="51" t="s">
        <v>164</v>
      </c>
      <c r="B10" s="51"/>
      <c r="C10" s="51"/>
      <c r="D10" s="51"/>
      <c r="E10" s="51"/>
      <c r="F10" s="51"/>
      <c r="G10" s="51"/>
      <c r="H10" s="51"/>
    </row>
    <row r="11" spans="1:8" ht="15" customHeight="1">
      <c r="A11" s="51" t="s">
        <v>121</v>
      </c>
      <c r="B11" s="51"/>
      <c r="C11" s="51"/>
      <c r="D11" s="51"/>
      <c r="E11" s="51"/>
      <c r="F11" s="51"/>
      <c r="G11" s="51"/>
      <c r="H11" s="51"/>
    </row>
    <row r="12" spans="1:6" ht="15.75">
      <c r="A12" s="2"/>
      <c r="B12" s="2"/>
      <c r="C12" s="2"/>
      <c r="D12" s="2"/>
      <c r="E12" s="3"/>
      <c r="F12" s="3"/>
    </row>
    <row r="13" spans="1:6" ht="15.75">
      <c r="A13" s="4"/>
      <c r="B13" s="49" t="s">
        <v>76</v>
      </c>
      <c r="C13" s="49"/>
      <c r="D13" s="49"/>
      <c r="E13" s="49"/>
      <c r="F13" s="49"/>
    </row>
    <row r="14" spans="1:6" ht="15.75">
      <c r="A14" s="4"/>
      <c r="B14" s="49" t="s">
        <v>122</v>
      </c>
      <c r="C14" s="49"/>
      <c r="D14" s="49"/>
      <c r="E14" s="49"/>
      <c r="F14" s="49"/>
    </row>
    <row r="15" spans="1:6" ht="36.75" customHeight="1">
      <c r="A15" s="4"/>
      <c r="B15" s="49" t="s">
        <v>77</v>
      </c>
      <c r="C15" s="49"/>
      <c r="D15" s="49"/>
      <c r="E15" s="49"/>
      <c r="F15" s="49"/>
    </row>
    <row r="16" spans="1:6" ht="12.75" customHeight="1">
      <c r="A16" s="4"/>
      <c r="B16" s="5"/>
      <c r="C16" s="5"/>
      <c r="D16" s="5"/>
      <c r="E16" s="6"/>
      <c r="F16" s="6"/>
    </row>
    <row r="17" spans="1:6" ht="15.75">
      <c r="A17" s="4"/>
      <c r="B17" s="7"/>
      <c r="C17" s="4"/>
      <c r="D17" s="4"/>
      <c r="E17" s="8"/>
      <c r="F17" s="8"/>
    </row>
    <row r="18" spans="1:8" ht="96" customHeight="1">
      <c r="A18" s="9" t="s">
        <v>0</v>
      </c>
      <c r="B18" s="9" t="s">
        <v>1</v>
      </c>
      <c r="C18" s="9" t="s">
        <v>115</v>
      </c>
      <c r="D18" s="9" t="s">
        <v>120</v>
      </c>
      <c r="E18" s="10" t="s">
        <v>137</v>
      </c>
      <c r="F18" s="10" t="s">
        <v>123</v>
      </c>
      <c r="G18" s="9" t="s">
        <v>78</v>
      </c>
      <c r="H18" s="9" t="s">
        <v>136</v>
      </c>
    </row>
    <row r="19" spans="1:8" ht="15.75">
      <c r="A19" s="9">
        <v>1</v>
      </c>
      <c r="B19" s="9">
        <v>2</v>
      </c>
      <c r="C19" s="9">
        <v>3</v>
      </c>
      <c r="D19" s="9">
        <v>4</v>
      </c>
      <c r="E19" s="10"/>
      <c r="F19" s="10">
        <v>5</v>
      </c>
      <c r="G19" s="9">
        <v>6</v>
      </c>
      <c r="H19" s="9">
        <v>7</v>
      </c>
    </row>
    <row r="20" spans="1:8" ht="47.25">
      <c r="A20" s="11" t="s">
        <v>2</v>
      </c>
      <c r="B20" s="12" t="s">
        <v>108</v>
      </c>
      <c r="C20" s="13" t="s">
        <v>3</v>
      </c>
      <c r="D20" s="14">
        <f>D21+D27+D31+D32+D35</f>
        <v>5560979.39</v>
      </c>
      <c r="E20" s="15">
        <f>E21+E27+E31+E32+E35</f>
        <v>1002193.8099999999</v>
      </c>
      <c r="F20" s="15">
        <f>F21+F27+F31+F32+F35</f>
        <v>1113122.1409999998</v>
      </c>
      <c r="G20" s="16">
        <f>F20/E20%</f>
        <v>111.06855080256382</v>
      </c>
      <c r="H20" s="9"/>
    </row>
    <row r="21" spans="1:8" ht="31.5">
      <c r="A21" s="9">
        <v>1</v>
      </c>
      <c r="B21" s="17" t="s">
        <v>107</v>
      </c>
      <c r="C21" s="18" t="s">
        <v>4</v>
      </c>
      <c r="D21" s="19">
        <f>D22+D23+D24+D25+D26</f>
        <v>126662.33</v>
      </c>
      <c r="E21" s="20">
        <f>E22+E23+E24+E25+E26</f>
        <v>23362.98</v>
      </c>
      <c r="F21" s="20">
        <f>F22+F23+F24+F25+F26</f>
        <v>28863.494</v>
      </c>
      <c r="G21" s="21">
        <f>F21/E21%</f>
        <v>123.54371745385221</v>
      </c>
      <c r="H21" s="9"/>
    </row>
    <row r="22" spans="1:8" ht="66.75" customHeight="1">
      <c r="A22" s="9">
        <v>1.1</v>
      </c>
      <c r="B22" s="17" t="s">
        <v>79</v>
      </c>
      <c r="C22" s="18" t="s">
        <v>4</v>
      </c>
      <c r="D22" s="19">
        <v>8223.72</v>
      </c>
      <c r="E22" s="20">
        <v>1548.86</v>
      </c>
      <c r="F22" s="20">
        <v>2441.439</v>
      </c>
      <c r="G22" s="21">
        <f aca="true" t="shared" si="0" ref="G22:G51">F22/E22%</f>
        <v>157.6281264930336</v>
      </c>
      <c r="H22" s="22" t="s">
        <v>138</v>
      </c>
    </row>
    <row r="23" spans="1:8" ht="66.75" customHeight="1">
      <c r="A23" s="9">
        <v>1.2</v>
      </c>
      <c r="B23" s="17" t="s">
        <v>7</v>
      </c>
      <c r="C23" s="18" t="s">
        <v>4</v>
      </c>
      <c r="D23" s="19">
        <v>19449.84</v>
      </c>
      <c r="E23" s="20">
        <v>3663.21</v>
      </c>
      <c r="F23" s="20">
        <v>7556.574</v>
      </c>
      <c r="G23" s="21">
        <f t="shared" si="0"/>
        <v>206.28285028704332</v>
      </c>
      <c r="H23" s="22" t="s">
        <v>138</v>
      </c>
    </row>
    <row r="24" spans="1:8" ht="68.25" customHeight="1">
      <c r="A24" s="9">
        <v>1.3</v>
      </c>
      <c r="B24" s="17" t="s">
        <v>82</v>
      </c>
      <c r="C24" s="18" t="s">
        <v>4</v>
      </c>
      <c r="D24" s="19">
        <v>73754.63</v>
      </c>
      <c r="E24" s="20">
        <v>13485.32</v>
      </c>
      <c r="F24" s="20">
        <v>13496.468</v>
      </c>
      <c r="G24" s="21">
        <f t="shared" si="0"/>
        <v>100.08266767121583</v>
      </c>
      <c r="H24" s="22" t="s">
        <v>138</v>
      </c>
    </row>
    <row r="25" spans="1:8" ht="83.25" customHeight="1">
      <c r="A25" s="9">
        <v>1.4</v>
      </c>
      <c r="B25" s="17" t="s">
        <v>81</v>
      </c>
      <c r="C25" s="18" t="s">
        <v>4</v>
      </c>
      <c r="D25" s="19">
        <v>12132.52</v>
      </c>
      <c r="E25" s="20">
        <v>2227.86</v>
      </c>
      <c r="F25" s="20">
        <v>2935.594</v>
      </c>
      <c r="G25" s="21">
        <f t="shared" si="0"/>
        <v>131.76743601483037</v>
      </c>
      <c r="H25" s="22" t="s">
        <v>138</v>
      </c>
    </row>
    <row r="26" spans="1:8" ht="15.75">
      <c r="A26" s="9">
        <v>1.5</v>
      </c>
      <c r="B26" s="17" t="s">
        <v>80</v>
      </c>
      <c r="C26" s="18" t="s">
        <v>4</v>
      </c>
      <c r="D26" s="19">
        <v>13101.62</v>
      </c>
      <c r="E26" s="20">
        <v>2437.73</v>
      </c>
      <c r="F26" s="20">
        <v>2433.419</v>
      </c>
      <c r="G26" s="21">
        <f t="shared" si="0"/>
        <v>99.82315514843727</v>
      </c>
      <c r="H26" s="9"/>
    </row>
    <row r="27" spans="1:8" ht="31.5">
      <c r="A27" s="9">
        <v>2</v>
      </c>
      <c r="B27" s="17" t="s">
        <v>106</v>
      </c>
      <c r="C27" s="18" t="s">
        <v>4</v>
      </c>
      <c r="D27" s="19">
        <f>D28+D29+D30</f>
        <v>2882886.4899999998</v>
      </c>
      <c r="E27" s="20">
        <f>E28+E29+E30</f>
        <v>536398.94</v>
      </c>
      <c r="F27" s="20">
        <f>F28+F29+F30</f>
        <v>536600.888</v>
      </c>
      <c r="G27" s="21">
        <f t="shared" si="0"/>
        <v>100.03764884397424</v>
      </c>
      <c r="H27" s="9"/>
    </row>
    <row r="28" spans="1:8" ht="31.5">
      <c r="A28" s="9">
        <v>2.1</v>
      </c>
      <c r="B28" s="17" t="s">
        <v>83</v>
      </c>
      <c r="C28" s="18" t="s">
        <v>4</v>
      </c>
      <c r="D28" s="19">
        <v>2693907.8</v>
      </c>
      <c r="E28" s="20">
        <v>501236.99</v>
      </c>
      <c r="F28" s="20">
        <v>501163.457</v>
      </c>
      <c r="G28" s="21">
        <f t="shared" si="0"/>
        <v>99.98532969404353</v>
      </c>
      <c r="H28" s="9"/>
    </row>
    <row r="29" spans="1:8" ht="15.75">
      <c r="A29" s="9">
        <v>2.2</v>
      </c>
      <c r="B29" s="17" t="s">
        <v>84</v>
      </c>
      <c r="C29" s="18" t="s">
        <v>4</v>
      </c>
      <c r="D29" s="19">
        <v>103308.35</v>
      </c>
      <c r="E29" s="20">
        <v>19221.87</v>
      </c>
      <c r="F29" s="20">
        <v>20012.778</v>
      </c>
      <c r="G29" s="21">
        <f t="shared" si="0"/>
        <v>104.11462568418162</v>
      </c>
      <c r="H29" s="9"/>
    </row>
    <row r="30" spans="1:10" ht="15.75">
      <c r="A30" s="9">
        <v>2.3</v>
      </c>
      <c r="B30" s="17" t="s">
        <v>85</v>
      </c>
      <c r="C30" s="18" t="s">
        <v>4</v>
      </c>
      <c r="D30" s="19">
        <v>85670.34</v>
      </c>
      <c r="E30" s="20">
        <v>15940.08</v>
      </c>
      <c r="F30" s="20">
        <v>15424.653</v>
      </c>
      <c r="G30" s="21">
        <f t="shared" si="0"/>
        <v>96.76647168646582</v>
      </c>
      <c r="H30" s="9"/>
      <c r="J30" s="23"/>
    </row>
    <row r="31" spans="1:8" ht="15.75">
      <c r="A31" s="9">
        <v>3</v>
      </c>
      <c r="B31" s="17" t="s">
        <v>13</v>
      </c>
      <c r="C31" s="18" t="s">
        <v>4</v>
      </c>
      <c r="D31" s="19">
        <v>217973.65</v>
      </c>
      <c r="E31" s="20">
        <v>43507.54</v>
      </c>
      <c r="F31" s="20">
        <v>43508.068</v>
      </c>
      <c r="G31" s="21">
        <f t="shared" si="0"/>
        <v>100.0012135827491</v>
      </c>
      <c r="H31" s="9"/>
    </row>
    <row r="32" spans="1:8" ht="15.75">
      <c r="A32" s="9">
        <v>4</v>
      </c>
      <c r="B32" s="17" t="s">
        <v>86</v>
      </c>
      <c r="C32" s="18" t="s">
        <v>4</v>
      </c>
      <c r="D32" s="19">
        <f>D33+D34</f>
        <v>2240701</v>
      </c>
      <c r="E32" s="20">
        <f>E33+E34</f>
        <v>393221</v>
      </c>
      <c r="F32" s="20">
        <f>F33+F34</f>
        <v>490302.065</v>
      </c>
      <c r="G32" s="21">
        <f t="shared" si="0"/>
        <v>124.6886776138609</v>
      </c>
      <c r="H32" s="9"/>
    </row>
    <row r="33" spans="1:8" ht="47.25">
      <c r="A33" s="9">
        <v>4.1</v>
      </c>
      <c r="B33" s="17" t="s">
        <v>87</v>
      </c>
      <c r="C33" s="18" t="s">
        <v>4</v>
      </c>
      <c r="D33" s="19">
        <v>1225794</v>
      </c>
      <c r="E33" s="20">
        <v>217622</v>
      </c>
      <c r="F33" s="20">
        <v>314702.56</v>
      </c>
      <c r="G33" s="21">
        <f t="shared" si="0"/>
        <v>144.60971776750515</v>
      </c>
      <c r="H33" s="22" t="s">
        <v>139</v>
      </c>
    </row>
    <row r="34" spans="1:8" ht="31.5">
      <c r="A34" s="9">
        <v>4.2</v>
      </c>
      <c r="B34" s="24" t="s">
        <v>14</v>
      </c>
      <c r="C34" s="18" t="s">
        <v>4</v>
      </c>
      <c r="D34" s="19">
        <v>1014907</v>
      </c>
      <c r="E34" s="20">
        <v>175599</v>
      </c>
      <c r="F34" s="20">
        <v>175599.505</v>
      </c>
      <c r="G34" s="21">
        <f t="shared" si="0"/>
        <v>100.00028758705915</v>
      </c>
      <c r="H34" s="22" t="s">
        <v>139</v>
      </c>
    </row>
    <row r="35" spans="1:8" ht="15.75">
      <c r="A35" s="9">
        <v>5</v>
      </c>
      <c r="B35" s="17" t="s">
        <v>105</v>
      </c>
      <c r="C35" s="18" t="s">
        <v>4</v>
      </c>
      <c r="D35" s="19">
        <f>D37+D38+D39+D40+D41+D42+D44+D45+D36+D43</f>
        <v>92755.92</v>
      </c>
      <c r="E35" s="20">
        <f>E37+E38+E39+E40+E41+E42+E44+E45+E36+E43</f>
        <v>5703.35</v>
      </c>
      <c r="F35" s="20">
        <f>F37+F38+F39+F40+F41+F42+F44+F45+F36+F43</f>
        <v>13847.626</v>
      </c>
      <c r="G35" s="21">
        <f t="shared" si="0"/>
        <v>242.79810988278817</v>
      </c>
      <c r="H35" s="9"/>
    </row>
    <row r="36" spans="1:8" ht="81" customHeight="1">
      <c r="A36" s="9">
        <v>5.1</v>
      </c>
      <c r="B36" s="24" t="s">
        <v>64</v>
      </c>
      <c r="C36" s="18" t="s">
        <v>4</v>
      </c>
      <c r="D36" s="19">
        <v>103.51</v>
      </c>
      <c r="E36" s="20">
        <v>19.26</v>
      </c>
      <c r="F36" s="20">
        <v>35.616</v>
      </c>
      <c r="G36" s="21">
        <f t="shared" si="0"/>
        <v>184.92211838006227</v>
      </c>
      <c r="H36" s="22" t="s">
        <v>138</v>
      </c>
    </row>
    <row r="37" spans="1:8" ht="51" customHeight="1">
      <c r="A37" s="9">
        <v>5.2</v>
      </c>
      <c r="B37" s="24" t="s">
        <v>15</v>
      </c>
      <c r="C37" s="18" t="s">
        <v>4</v>
      </c>
      <c r="D37" s="19">
        <v>1445.16</v>
      </c>
      <c r="E37" s="20">
        <v>289.03</v>
      </c>
      <c r="F37" s="20"/>
      <c r="G37" s="21"/>
      <c r="H37" s="17" t="s">
        <v>165</v>
      </c>
    </row>
    <row r="38" spans="1:8" ht="15.75">
      <c r="A38" s="9">
        <v>5.3</v>
      </c>
      <c r="B38" s="25" t="s">
        <v>16</v>
      </c>
      <c r="C38" s="18" t="s">
        <v>4</v>
      </c>
      <c r="D38" s="19">
        <v>40029</v>
      </c>
      <c r="E38" s="20"/>
      <c r="F38" s="20"/>
      <c r="G38" s="21"/>
      <c r="H38" s="9"/>
    </row>
    <row r="39" spans="1:8" ht="15.75">
      <c r="A39" s="9">
        <v>5.4</v>
      </c>
      <c r="B39" s="25" t="s">
        <v>17</v>
      </c>
      <c r="C39" s="18" t="s">
        <v>4</v>
      </c>
      <c r="D39" s="19">
        <v>2303.58</v>
      </c>
      <c r="E39" s="20"/>
      <c r="F39" s="20"/>
      <c r="G39" s="21"/>
      <c r="H39" s="9"/>
    </row>
    <row r="40" spans="1:8" ht="31.5">
      <c r="A40" s="9">
        <v>5.5</v>
      </c>
      <c r="B40" s="24" t="s">
        <v>18</v>
      </c>
      <c r="C40" s="18" t="s">
        <v>4</v>
      </c>
      <c r="D40" s="19"/>
      <c r="E40" s="20"/>
      <c r="F40" s="20"/>
      <c r="G40" s="21"/>
      <c r="H40" s="9"/>
    </row>
    <row r="41" spans="1:8" ht="39" customHeight="1">
      <c r="A41" s="9">
        <v>5.6</v>
      </c>
      <c r="B41" s="24" t="s">
        <v>19</v>
      </c>
      <c r="C41" s="18" t="s">
        <v>4</v>
      </c>
      <c r="D41" s="19">
        <v>8380.17</v>
      </c>
      <c r="E41" s="20">
        <v>1429.34</v>
      </c>
      <c r="F41" s="20">
        <v>1309.8</v>
      </c>
      <c r="G41" s="21">
        <f t="shared" si="0"/>
        <v>91.63669945569285</v>
      </c>
      <c r="H41" s="22" t="s">
        <v>142</v>
      </c>
    </row>
    <row r="42" spans="1:8" ht="15.75">
      <c r="A42" s="9">
        <v>5.7</v>
      </c>
      <c r="B42" s="24" t="s">
        <v>20</v>
      </c>
      <c r="C42" s="18" t="s">
        <v>4</v>
      </c>
      <c r="D42" s="19">
        <v>900</v>
      </c>
      <c r="E42" s="20"/>
      <c r="F42" s="20"/>
      <c r="G42" s="21"/>
      <c r="H42" s="9"/>
    </row>
    <row r="43" spans="1:8" ht="15.75">
      <c r="A43" s="9">
        <v>5.8</v>
      </c>
      <c r="B43" s="24" t="s">
        <v>118</v>
      </c>
      <c r="C43" s="18"/>
      <c r="D43" s="19">
        <v>1200</v>
      </c>
      <c r="E43" s="20"/>
      <c r="F43" s="20"/>
      <c r="G43" s="21"/>
      <c r="H43" s="9"/>
    </row>
    <row r="44" spans="1:8" ht="78" customHeight="1">
      <c r="A44" s="9">
        <v>5.9</v>
      </c>
      <c r="B44" s="24" t="s">
        <v>21</v>
      </c>
      <c r="C44" s="18" t="s">
        <v>4</v>
      </c>
      <c r="D44" s="19">
        <v>17538.26</v>
      </c>
      <c r="E44" s="20"/>
      <c r="F44" s="20">
        <v>4884.803</v>
      </c>
      <c r="G44" s="21"/>
      <c r="H44" s="22" t="s">
        <v>141</v>
      </c>
    </row>
    <row r="45" spans="1:8" ht="15.75">
      <c r="A45" s="9">
        <v>6</v>
      </c>
      <c r="B45" s="26" t="s">
        <v>104</v>
      </c>
      <c r="C45" s="18" t="s">
        <v>4</v>
      </c>
      <c r="D45" s="19">
        <f>D46+D47+D48+D49+D50+D51+D52</f>
        <v>20856.24</v>
      </c>
      <c r="E45" s="20">
        <f>E46+E47+E48+E49+E50+E51+E52</f>
        <v>3965.72</v>
      </c>
      <c r="F45" s="20">
        <f>F46+F47+F48+F49+F50+F51+F52+F53+F54</f>
        <v>7617.407</v>
      </c>
      <c r="G45" s="21">
        <f t="shared" si="0"/>
        <v>192.08131184249015</v>
      </c>
      <c r="H45" s="9"/>
    </row>
    <row r="46" spans="1:8" ht="81" customHeight="1">
      <c r="A46" s="9">
        <v>6.1</v>
      </c>
      <c r="B46" s="24" t="s">
        <v>22</v>
      </c>
      <c r="C46" s="18" t="s">
        <v>4</v>
      </c>
      <c r="D46" s="19">
        <v>2282.87</v>
      </c>
      <c r="E46" s="20">
        <v>424.76</v>
      </c>
      <c r="F46" s="20">
        <v>2129.286</v>
      </c>
      <c r="G46" s="21">
        <f t="shared" si="0"/>
        <v>501.29155287691873</v>
      </c>
      <c r="H46" s="22" t="s">
        <v>138</v>
      </c>
    </row>
    <row r="47" spans="1:8" ht="15.75">
      <c r="A47" s="9">
        <v>6.2</v>
      </c>
      <c r="B47" s="24" t="s">
        <v>69</v>
      </c>
      <c r="C47" s="18" t="s">
        <v>4</v>
      </c>
      <c r="D47" s="19">
        <v>400</v>
      </c>
      <c r="E47" s="20">
        <v>80</v>
      </c>
      <c r="F47" s="20">
        <v>80</v>
      </c>
      <c r="G47" s="21">
        <f t="shared" si="0"/>
        <v>100</v>
      </c>
      <c r="H47" s="9"/>
    </row>
    <row r="48" spans="1:8" ht="31.5">
      <c r="A48" s="9">
        <v>6.3</v>
      </c>
      <c r="B48" s="24" t="s">
        <v>67</v>
      </c>
      <c r="C48" s="18" t="s">
        <v>4</v>
      </c>
      <c r="D48" s="19">
        <v>2559.1</v>
      </c>
      <c r="E48" s="20">
        <v>511.82</v>
      </c>
      <c r="F48" s="20">
        <v>385.165</v>
      </c>
      <c r="G48" s="21">
        <f t="shared" si="0"/>
        <v>75.25399554530891</v>
      </c>
      <c r="H48" s="22" t="s">
        <v>140</v>
      </c>
    </row>
    <row r="49" spans="1:8" ht="15.75">
      <c r="A49" s="9">
        <v>6.4</v>
      </c>
      <c r="B49" s="24" t="s">
        <v>60</v>
      </c>
      <c r="C49" s="18" t="s">
        <v>4</v>
      </c>
      <c r="D49" s="19">
        <v>11825.94</v>
      </c>
      <c r="E49" s="20">
        <v>2200.37</v>
      </c>
      <c r="F49" s="20">
        <v>2200</v>
      </c>
      <c r="G49" s="21">
        <f t="shared" si="0"/>
        <v>99.9831846462186</v>
      </c>
      <c r="H49" s="9"/>
    </row>
    <row r="50" spans="1:8" ht="15.75">
      <c r="A50" s="9">
        <v>6.5</v>
      </c>
      <c r="B50" s="24" t="s">
        <v>61</v>
      </c>
      <c r="C50" s="18" t="s">
        <v>4</v>
      </c>
      <c r="D50" s="19">
        <v>638.33</v>
      </c>
      <c r="E50" s="20">
        <v>118.77</v>
      </c>
      <c r="F50" s="20">
        <v>119</v>
      </c>
      <c r="G50" s="21">
        <f t="shared" si="0"/>
        <v>100.19365159552076</v>
      </c>
      <c r="H50" s="9"/>
    </row>
    <row r="51" spans="1:8" ht="31.5">
      <c r="A51" s="9">
        <v>6.6</v>
      </c>
      <c r="B51" s="24" t="s">
        <v>68</v>
      </c>
      <c r="C51" s="18" t="s">
        <v>4</v>
      </c>
      <c r="D51" s="19">
        <v>3150</v>
      </c>
      <c r="E51" s="20">
        <v>630</v>
      </c>
      <c r="F51" s="20">
        <v>329.956</v>
      </c>
      <c r="G51" s="21">
        <f t="shared" si="0"/>
        <v>52.37396825396826</v>
      </c>
      <c r="H51" s="22" t="s">
        <v>153</v>
      </c>
    </row>
    <row r="52" spans="1:8" ht="68.25" customHeight="1">
      <c r="A52" s="9">
        <v>6.7</v>
      </c>
      <c r="B52" s="24" t="s">
        <v>124</v>
      </c>
      <c r="C52" s="18" t="s">
        <v>4</v>
      </c>
      <c r="D52" s="19"/>
      <c r="E52" s="20"/>
      <c r="F52" s="20">
        <v>212</v>
      </c>
      <c r="G52" s="21"/>
      <c r="H52" s="22" t="s">
        <v>146</v>
      </c>
    </row>
    <row r="53" spans="1:8" ht="68.25" customHeight="1">
      <c r="A53" s="9">
        <v>6.8</v>
      </c>
      <c r="B53" s="24" t="s">
        <v>125</v>
      </c>
      <c r="C53" s="18" t="s">
        <v>4</v>
      </c>
      <c r="D53" s="19"/>
      <c r="E53" s="20"/>
      <c r="F53" s="20">
        <v>212</v>
      </c>
      <c r="G53" s="21"/>
      <c r="H53" s="22" t="s">
        <v>141</v>
      </c>
    </row>
    <row r="54" spans="1:8" ht="68.25" customHeight="1">
      <c r="A54" s="9">
        <v>6.9</v>
      </c>
      <c r="B54" s="24" t="s">
        <v>126</v>
      </c>
      <c r="C54" s="18" t="s">
        <v>4</v>
      </c>
      <c r="D54" s="19"/>
      <c r="E54" s="20"/>
      <c r="F54" s="20">
        <v>1950</v>
      </c>
      <c r="G54" s="21"/>
      <c r="H54" s="22" t="s">
        <v>141</v>
      </c>
    </row>
    <row r="55" spans="1:8" ht="31.5">
      <c r="A55" s="9" t="s">
        <v>23</v>
      </c>
      <c r="B55" s="27" t="s">
        <v>90</v>
      </c>
      <c r="C55" s="13" t="s">
        <v>50</v>
      </c>
      <c r="D55" s="14">
        <f>D56</f>
        <v>516562.73</v>
      </c>
      <c r="E55" s="14">
        <f>E56</f>
        <v>97483.36000000002</v>
      </c>
      <c r="F55" s="15">
        <f>F56</f>
        <v>109690.82299999999</v>
      </c>
      <c r="G55" s="16">
        <f aca="true" t="shared" si="1" ref="G55:G95">F55/E55%</f>
        <v>112.5226120642538</v>
      </c>
      <c r="H55" s="9"/>
    </row>
    <row r="56" spans="1:8" ht="31.5">
      <c r="A56" s="9">
        <v>6</v>
      </c>
      <c r="B56" s="24" t="s">
        <v>89</v>
      </c>
      <c r="C56" s="18" t="s">
        <v>4</v>
      </c>
      <c r="D56" s="19">
        <f>D57+D63+D64+D65+D66+D67+D68+D69+D70+D71+D72+D73+D74+D75+D76+D77+D85</f>
        <v>516562.73</v>
      </c>
      <c r="E56" s="19">
        <f>E57+E63+E64+E65+E66+E67+E68+E69+E70+E71+E72+E73+E74+E75+E76+E77+E85</f>
        <v>97483.36000000002</v>
      </c>
      <c r="F56" s="20">
        <f>F57+F63+F64+F65+F66+F67+F68+F69+F70+F71+F72+F73+F74+F75+F76+F77+F85</f>
        <v>109690.82299999999</v>
      </c>
      <c r="G56" s="21">
        <f t="shared" si="1"/>
        <v>112.5226120642538</v>
      </c>
      <c r="H56" s="9"/>
    </row>
    <row r="57" spans="1:8" ht="31.5">
      <c r="A57" s="9">
        <v>6.1</v>
      </c>
      <c r="B57" s="24" t="s">
        <v>109</v>
      </c>
      <c r="C57" s="18" t="s">
        <v>4</v>
      </c>
      <c r="D57" s="19">
        <f>D58+D59+D60+D61+D62</f>
        <v>22947.269999999997</v>
      </c>
      <c r="E57" s="19">
        <f>E58+E59+E60+E61+E62</f>
        <v>4479.469999999999</v>
      </c>
      <c r="F57" s="20">
        <f>F58+F59+F60+F61+F62</f>
        <v>4223.0779999999995</v>
      </c>
      <c r="G57" s="21">
        <f t="shared" si="1"/>
        <v>94.27628715004231</v>
      </c>
      <c r="H57" s="9"/>
    </row>
    <row r="58" spans="1:8" ht="81.75" customHeight="1">
      <c r="A58" s="9" t="s">
        <v>24</v>
      </c>
      <c r="B58" s="24" t="s">
        <v>6</v>
      </c>
      <c r="C58" s="18" t="s">
        <v>4</v>
      </c>
      <c r="D58" s="19">
        <v>1430.54</v>
      </c>
      <c r="E58" s="20">
        <v>244</v>
      </c>
      <c r="F58" s="20">
        <v>1170.8</v>
      </c>
      <c r="G58" s="21">
        <f t="shared" si="1"/>
        <v>479.8360655737705</v>
      </c>
      <c r="H58" s="22" t="s">
        <v>138</v>
      </c>
    </row>
    <row r="59" spans="1:8" ht="81.75" customHeight="1">
      <c r="A59" s="9" t="s">
        <v>25</v>
      </c>
      <c r="B59" s="24" t="s">
        <v>7</v>
      </c>
      <c r="C59" s="18" t="s">
        <v>4</v>
      </c>
      <c r="D59" s="19">
        <v>1737.58</v>
      </c>
      <c r="E59" s="20">
        <v>296.37</v>
      </c>
      <c r="F59" s="20">
        <v>401.423</v>
      </c>
      <c r="G59" s="21">
        <f t="shared" si="1"/>
        <v>135.4465701656713</v>
      </c>
      <c r="H59" s="22" t="s">
        <v>138</v>
      </c>
    </row>
    <row r="60" spans="1:8" ht="31.5">
      <c r="A60" s="9" t="s">
        <v>26</v>
      </c>
      <c r="B60" s="24" t="s">
        <v>8</v>
      </c>
      <c r="C60" s="18" t="s">
        <v>4</v>
      </c>
      <c r="D60" s="19">
        <v>16240.36</v>
      </c>
      <c r="E60" s="20">
        <v>3281.16</v>
      </c>
      <c r="F60" s="20">
        <v>2214.321</v>
      </c>
      <c r="G60" s="21">
        <f t="shared" si="1"/>
        <v>67.48591961379512</v>
      </c>
      <c r="H60" s="22" t="s">
        <v>140</v>
      </c>
    </row>
    <row r="61" spans="1:8" ht="31.5">
      <c r="A61" s="9" t="s">
        <v>27</v>
      </c>
      <c r="B61" s="24" t="s">
        <v>10</v>
      </c>
      <c r="C61" s="18" t="s">
        <v>4</v>
      </c>
      <c r="D61" s="19">
        <v>890.46</v>
      </c>
      <c r="E61" s="20">
        <v>165.19</v>
      </c>
      <c r="F61" s="20">
        <v>98.225</v>
      </c>
      <c r="G61" s="21">
        <f t="shared" si="1"/>
        <v>59.46183183001392</v>
      </c>
      <c r="H61" s="22" t="s">
        <v>140</v>
      </c>
    </row>
    <row r="62" spans="1:8" ht="31.5">
      <c r="A62" s="9" t="s">
        <v>91</v>
      </c>
      <c r="B62" s="24" t="s">
        <v>9</v>
      </c>
      <c r="C62" s="18" t="s">
        <v>4</v>
      </c>
      <c r="D62" s="19">
        <v>2648.33</v>
      </c>
      <c r="E62" s="20">
        <v>492.75</v>
      </c>
      <c r="F62" s="20">
        <v>338.309</v>
      </c>
      <c r="G62" s="21">
        <f t="shared" si="1"/>
        <v>68.65733130390664</v>
      </c>
      <c r="H62" s="22" t="s">
        <v>140</v>
      </c>
    </row>
    <row r="63" spans="1:8" ht="31.5">
      <c r="A63" s="9">
        <v>6.2</v>
      </c>
      <c r="B63" s="24" t="s">
        <v>28</v>
      </c>
      <c r="C63" s="18" t="s">
        <v>4</v>
      </c>
      <c r="D63" s="19">
        <v>327376.42</v>
      </c>
      <c r="E63" s="20">
        <v>60912.81</v>
      </c>
      <c r="F63" s="20">
        <v>60998.615</v>
      </c>
      <c r="G63" s="21">
        <f t="shared" si="1"/>
        <v>100.14086527940509</v>
      </c>
      <c r="H63" s="9"/>
    </row>
    <row r="64" spans="1:8" ht="15.75">
      <c r="A64" s="9">
        <v>6.3</v>
      </c>
      <c r="B64" s="24" t="s">
        <v>11</v>
      </c>
      <c r="C64" s="18" t="s">
        <v>4</v>
      </c>
      <c r="D64" s="19">
        <v>12035.84</v>
      </c>
      <c r="E64" s="20">
        <v>2239.42</v>
      </c>
      <c r="F64" s="20">
        <v>2541.065</v>
      </c>
      <c r="G64" s="21">
        <f t="shared" si="1"/>
        <v>113.46978235435961</v>
      </c>
      <c r="H64" s="22" t="s">
        <v>152</v>
      </c>
    </row>
    <row r="65" spans="1:8" ht="15.75">
      <c r="A65" s="9">
        <v>6.4</v>
      </c>
      <c r="B65" s="24" t="s">
        <v>12</v>
      </c>
      <c r="C65" s="18" t="s">
        <v>4</v>
      </c>
      <c r="D65" s="19">
        <v>10014.55</v>
      </c>
      <c r="E65" s="20">
        <v>1863.34</v>
      </c>
      <c r="F65" s="20">
        <v>1762.51</v>
      </c>
      <c r="G65" s="21">
        <f t="shared" si="1"/>
        <v>94.58874923524425</v>
      </c>
      <c r="H65" s="22" t="s">
        <v>152</v>
      </c>
    </row>
    <row r="66" spans="1:8" ht="31.5">
      <c r="A66" s="9">
        <v>6.5</v>
      </c>
      <c r="B66" s="24" t="s">
        <v>29</v>
      </c>
      <c r="C66" s="18" t="s">
        <v>4</v>
      </c>
      <c r="D66" s="19">
        <v>22356.99</v>
      </c>
      <c r="E66" s="20">
        <v>4176.65</v>
      </c>
      <c r="F66" s="20">
        <v>1882.735</v>
      </c>
      <c r="G66" s="21">
        <f t="shared" si="1"/>
        <v>45.077633988962454</v>
      </c>
      <c r="H66" s="17" t="s">
        <v>147</v>
      </c>
    </row>
    <row r="67" spans="1:8" ht="84" customHeight="1">
      <c r="A67" s="9">
        <v>6.6</v>
      </c>
      <c r="B67" s="24" t="s">
        <v>30</v>
      </c>
      <c r="C67" s="18" t="s">
        <v>4</v>
      </c>
      <c r="D67" s="19">
        <v>9538.5</v>
      </c>
      <c r="E67" s="20">
        <v>1774.8</v>
      </c>
      <c r="F67" s="20">
        <v>2592.536</v>
      </c>
      <c r="G67" s="21">
        <f t="shared" si="1"/>
        <v>146.07482533243183</v>
      </c>
      <c r="H67" s="22" t="s">
        <v>138</v>
      </c>
    </row>
    <row r="68" spans="1:8" ht="15.75">
      <c r="A68" s="9">
        <v>6.7</v>
      </c>
      <c r="B68" s="24" t="s">
        <v>31</v>
      </c>
      <c r="C68" s="18" t="s">
        <v>4</v>
      </c>
      <c r="D68" s="19">
        <v>10118.05</v>
      </c>
      <c r="E68" s="20">
        <v>2704.99</v>
      </c>
      <c r="F68" s="20">
        <v>2620.859</v>
      </c>
      <c r="G68" s="21">
        <f t="shared" si="1"/>
        <v>96.88978517480656</v>
      </c>
      <c r="H68" s="9"/>
    </row>
    <row r="69" spans="1:8" ht="63">
      <c r="A69" s="9">
        <v>6.8</v>
      </c>
      <c r="B69" s="24" t="s">
        <v>32</v>
      </c>
      <c r="C69" s="18" t="s">
        <v>4</v>
      </c>
      <c r="D69" s="19">
        <v>2145.35</v>
      </c>
      <c r="E69" s="20">
        <v>429.07</v>
      </c>
      <c r="F69" s="20">
        <v>443</v>
      </c>
      <c r="G69" s="21">
        <f t="shared" si="1"/>
        <v>103.24655650593142</v>
      </c>
      <c r="H69" s="9"/>
    </row>
    <row r="70" spans="1:8" ht="84" customHeight="1">
      <c r="A70" s="9">
        <v>6.9</v>
      </c>
      <c r="B70" s="24" t="s">
        <v>33</v>
      </c>
      <c r="C70" s="18" t="s">
        <v>4</v>
      </c>
      <c r="D70" s="19">
        <v>933.9</v>
      </c>
      <c r="E70" s="20">
        <v>186.78</v>
      </c>
      <c r="F70" s="20">
        <v>435.139</v>
      </c>
      <c r="G70" s="21">
        <f t="shared" si="1"/>
        <v>232.96873326908664</v>
      </c>
      <c r="H70" s="22" t="s">
        <v>138</v>
      </c>
    </row>
    <row r="71" spans="1:8" ht="15.75">
      <c r="A71" s="9">
        <v>7</v>
      </c>
      <c r="B71" s="24" t="s">
        <v>34</v>
      </c>
      <c r="C71" s="18" t="s">
        <v>4</v>
      </c>
      <c r="D71" s="19">
        <v>2250</v>
      </c>
      <c r="E71" s="20">
        <v>450</v>
      </c>
      <c r="F71" s="20">
        <v>450</v>
      </c>
      <c r="G71" s="21">
        <f t="shared" si="1"/>
        <v>100</v>
      </c>
      <c r="H71" s="9"/>
    </row>
    <row r="72" spans="1:8" ht="79.5" customHeight="1">
      <c r="A72" s="9">
        <v>7.1</v>
      </c>
      <c r="B72" s="24" t="s">
        <v>62</v>
      </c>
      <c r="C72" s="18" t="s">
        <v>4</v>
      </c>
      <c r="D72" s="19">
        <v>16662.1</v>
      </c>
      <c r="E72" s="20">
        <v>3100.1</v>
      </c>
      <c r="F72" s="20">
        <v>13351.795</v>
      </c>
      <c r="G72" s="21">
        <f t="shared" si="1"/>
        <v>430.68917131705433</v>
      </c>
      <c r="H72" s="22" t="s">
        <v>138</v>
      </c>
    </row>
    <row r="73" spans="1:8" ht="15.75">
      <c r="A73" s="9">
        <v>7.2</v>
      </c>
      <c r="B73" s="24" t="s">
        <v>19</v>
      </c>
      <c r="C73" s="18" t="s">
        <v>4</v>
      </c>
      <c r="D73" s="19">
        <v>976.57</v>
      </c>
      <c r="E73" s="20">
        <v>166.57</v>
      </c>
      <c r="F73" s="20">
        <v>166.774</v>
      </c>
      <c r="G73" s="21">
        <f t="shared" si="1"/>
        <v>100.12247103319926</v>
      </c>
      <c r="H73" s="9"/>
    </row>
    <row r="74" spans="1:8" ht="15.75">
      <c r="A74" s="9">
        <v>7.3</v>
      </c>
      <c r="B74" s="24" t="s">
        <v>35</v>
      </c>
      <c r="C74" s="18" t="s">
        <v>4</v>
      </c>
      <c r="D74" s="19"/>
      <c r="E74" s="20"/>
      <c r="F74" s="20"/>
      <c r="G74" s="21"/>
      <c r="H74" s="9"/>
    </row>
    <row r="75" spans="1:8" ht="31.5">
      <c r="A75" s="9">
        <v>7.4</v>
      </c>
      <c r="B75" s="24" t="s">
        <v>68</v>
      </c>
      <c r="C75" s="18" t="s">
        <v>4</v>
      </c>
      <c r="D75" s="19">
        <v>184.83</v>
      </c>
      <c r="E75" s="20">
        <v>34.39</v>
      </c>
      <c r="F75" s="20">
        <v>50</v>
      </c>
      <c r="G75" s="21">
        <f t="shared" si="1"/>
        <v>145.39110206455365</v>
      </c>
      <c r="H75" s="22" t="s">
        <v>140</v>
      </c>
    </row>
    <row r="76" spans="1:8" ht="31.5">
      <c r="A76" s="9">
        <v>7.5</v>
      </c>
      <c r="B76" s="24" t="s">
        <v>66</v>
      </c>
      <c r="C76" s="18" t="s">
        <v>4</v>
      </c>
      <c r="D76" s="19">
        <v>2121.3</v>
      </c>
      <c r="E76" s="20">
        <v>424.26</v>
      </c>
      <c r="F76" s="20">
        <v>550.986</v>
      </c>
      <c r="G76" s="21">
        <f t="shared" si="1"/>
        <v>129.8698911045114</v>
      </c>
      <c r="H76" s="22" t="s">
        <v>144</v>
      </c>
    </row>
    <row r="77" spans="1:8" ht="15.75">
      <c r="A77" s="9">
        <v>7.6</v>
      </c>
      <c r="B77" s="24" t="s">
        <v>110</v>
      </c>
      <c r="C77" s="18" t="s">
        <v>4</v>
      </c>
      <c r="D77" s="19">
        <f>D78+D79+D80+D81+D82+D83</f>
        <v>60873.4</v>
      </c>
      <c r="E77" s="19">
        <f>E78+E79+E80+E81+E82+E83</f>
        <v>12358.08</v>
      </c>
      <c r="F77" s="20">
        <f>F78+F79+F80+F81+F82+F83+F84</f>
        <v>14989.526</v>
      </c>
      <c r="G77" s="21">
        <f t="shared" si="1"/>
        <v>121.29332388202698</v>
      </c>
      <c r="H77" s="9"/>
    </row>
    <row r="78" spans="1:8" ht="31.5">
      <c r="A78" s="9" t="s">
        <v>98</v>
      </c>
      <c r="B78" s="24" t="s">
        <v>36</v>
      </c>
      <c r="C78" s="18" t="s">
        <v>4</v>
      </c>
      <c r="D78" s="19">
        <v>2055</v>
      </c>
      <c r="E78" s="20">
        <v>411</v>
      </c>
      <c r="F78" s="20">
        <v>923.149</v>
      </c>
      <c r="G78" s="21">
        <f t="shared" si="1"/>
        <v>224.6104622871046</v>
      </c>
      <c r="H78" s="22" t="s">
        <v>148</v>
      </c>
    </row>
    <row r="79" spans="1:8" ht="31.5">
      <c r="A79" s="9" t="s">
        <v>99</v>
      </c>
      <c r="B79" s="24" t="s">
        <v>37</v>
      </c>
      <c r="C79" s="18" t="s">
        <v>4</v>
      </c>
      <c r="D79" s="19">
        <v>2831</v>
      </c>
      <c r="E79" s="20">
        <v>528</v>
      </c>
      <c r="F79" s="20">
        <v>570.985</v>
      </c>
      <c r="G79" s="21">
        <f t="shared" si="1"/>
        <v>108.14109848484848</v>
      </c>
      <c r="H79" s="22" t="s">
        <v>144</v>
      </c>
    </row>
    <row r="80" spans="1:8" ht="216.75" customHeight="1">
      <c r="A80" s="9" t="s">
        <v>100</v>
      </c>
      <c r="B80" s="24" t="s">
        <v>38</v>
      </c>
      <c r="C80" s="18" t="s">
        <v>4</v>
      </c>
      <c r="D80" s="19">
        <v>34132</v>
      </c>
      <c r="E80" s="20">
        <v>7048</v>
      </c>
      <c r="F80" s="20">
        <v>9260.589</v>
      </c>
      <c r="G80" s="21">
        <f t="shared" si="1"/>
        <v>131.39314699205448</v>
      </c>
      <c r="H80" s="22" t="s">
        <v>143</v>
      </c>
    </row>
    <row r="81" spans="1:8" ht="85.5" customHeight="1">
      <c r="A81" s="9" t="s">
        <v>101</v>
      </c>
      <c r="B81" s="24" t="s">
        <v>39</v>
      </c>
      <c r="C81" s="18" t="s">
        <v>4</v>
      </c>
      <c r="D81" s="19">
        <v>690</v>
      </c>
      <c r="E81" s="20">
        <v>138</v>
      </c>
      <c r="F81" s="20">
        <v>148.68</v>
      </c>
      <c r="G81" s="21">
        <f t="shared" si="1"/>
        <v>107.73913043478262</v>
      </c>
      <c r="H81" s="22" t="s">
        <v>138</v>
      </c>
    </row>
    <row r="82" spans="1:8" ht="47.25">
      <c r="A82" s="9" t="s">
        <v>102</v>
      </c>
      <c r="B82" s="24" t="s">
        <v>40</v>
      </c>
      <c r="C82" s="18" t="s">
        <v>4</v>
      </c>
      <c r="D82" s="19">
        <v>18855.4</v>
      </c>
      <c r="E82" s="20">
        <v>3771.08</v>
      </c>
      <c r="F82" s="20">
        <v>3520.76</v>
      </c>
      <c r="G82" s="21">
        <f t="shared" si="1"/>
        <v>93.36211377112127</v>
      </c>
      <c r="H82" s="17" t="s">
        <v>145</v>
      </c>
    </row>
    <row r="83" spans="1:8" ht="15.75">
      <c r="A83" s="9" t="s">
        <v>103</v>
      </c>
      <c r="B83" s="24" t="s">
        <v>41</v>
      </c>
      <c r="C83" s="18" t="s">
        <v>4</v>
      </c>
      <c r="D83" s="19">
        <v>2310</v>
      </c>
      <c r="E83" s="20">
        <v>462</v>
      </c>
      <c r="F83" s="20">
        <v>429.854</v>
      </c>
      <c r="G83" s="21">
        <f t="shared" si="1"/>
        <v>93.04199134199133</v>
      </c>
      <c r="H83" s="9"/>
    </row>
    <row r="84" spans="1:8" ht="68.25" customHeight="1">
      <c r="A84" s="9" t="s">
        <v>127</v>
      </c>
      <c r="B84" s="24" t="s">
        <v>128</v>
      </c>
      <c r="C84" s="18" t="s">
        <v>4</v>
      </c>
      <c r="D84" s="19"/>
      <c r="E84" s="20"/>
      <c r="F84" s="20">
        <v>135.509</v>
      </c>
      <c r="G84" s="21"/>
      <c r="H84" s="22" t="s">
        <v>141</v>
      </c>
    </row>
    <row r="85" spans="1:8" ht="15.75">
      <c r="A85" s="9">
        <v>7.7</v>
      </c>
      <c r="B85" s="24" t="s">
        <v>111</v>
      </c>
      <c r="C85" s="18" t="s">
        <v>4</v>
      </c>
      <c r="D85" s="19">
        <f>D86+D87+D88+D89+D90+D91</f>
        <v>16027.66</v>
      </c>
      <c r="E85" s="19">
        <f>E86+E87+E88+E89+E90+E91</f>
        <v>2182.63</v>
      </c>
      <c r="F85" s="20">
        <f>F86+F87+F88+F89+F90+F91+F92+F93+F94</f>
        <v>2632.205</v>
      </c>
      <c r="G85" s="21">
        <f t="shared" si="1"/>
        <v>120.59785671414761</v>
      </c>
      <c r="H85" s="9"/>
    </row>
    <row r="86" spans="1:8" ht="78.75">
      <c r="A86" s="9" t="s">
        <v>92</v>
      </c>
      <c r="B86" s="24" t="s">
        <v>42</v>
      </c>
      <c r="C86" s="18" t="s">
        <v>4</v>
      </c>
      <c r="D86" s="19">
        <v>9587.26</v>
      </c>
      <c r="E86" s="20">
        <v>1635.23</v>
      </c>
      <c r="F86" s="20">
        <v>1937.243</v>
      </c>
      <c r="G86" s="21">
        <f t="shared" si="1"/>
        <v>118.46914501323973</v>
      </c>
      <c r="H86" s="22" t="s">
        <v>138</v>
      </c>
    </row>
    <row r="87" spans="1:8" ht="78.75">
      <c r="A87" s="9" t="s">
        <v>93</v>
      </c>
      <c r="B87" s="24" t="s">
        <v>119</v>
      </c>
      <c r="C87" s="18" t="s">
        <v>4</v>
      </c>
      <c r="D87" s="19">
        <v>493</v>
      </c>
      <c r="E87" s="20">
        <v>246.5</v>
      </c>
      <c r="F87" s="20"/>
      <c r="G87" s="21"/>
      <c r="H87" s="22" t="s">
        <v>149</v>
      </c>
    </row>
    <row r="88" spans="1:8" ht="31.5">
      <c r="A88" s="9" t="s">
        <v>94</v>
      </c>
      <c r="B88" s="24" t="s">
        <v>43</v>
      </c>
      <c r="C88" s="18" t="s">
        <v>4</v>
      </c>
      <c r="D88" s="19">
        <v>615.5</v>
      </c>
      <c r="E88" s="20">
        <v>114.52</v>
      </c>
      <c r="F88" s="20">
        <v>52.758</v>
      </c>
      <c r="G88" s="28">
        <f t="shared" si="1"/>
        <v>46.06880894166958</v>
      </c>
      <c r="H88" s="29" t="s">
        <v>140</v>
      </c>
    </row>
    <row r="89" spans="1:8" ht="86.25" customHeight="1">
      <c r="A89" s="9" t="s">
        <v>95</v>
      </c>
      <c r="B89" s="24" t="s">
        <v>44</v>
      </c>
      <c r="C89" s="18" t="s">
        <v>4</v>
      </c>
      <c r="D89" s="19">
        <v>691.9</v>
      </c>
      <c r="E89" s="20">
        <v>138.38</v>
      </c>
      <c r="F89" s="20">
        <v>176.429</v>
      </c>
      <c r="G89" s="21">
        <f t="shared" si="1"/>
        <v>127.49602543720192</v>
      </c>
      <c r="H89" s="22" t="s">
        <v>138</v>
      </c>
    </row>
    <row r="90" spans="1:8" ht="15.75">
      <c r="A90" s="9" t="s">
        <v>96</v>
      </c>
      <c r="B90" s="24" t="s">
        <v>112</v>
      </c>
      <c r="C90" s="18" t="s">
        <v>4</v>
      </c>
      <c r="D90" s="19">
        <v>4400</v>
      </c>
      <c r="E90" s="20"/>
      <c r="F90" s="20"/>
      <c r="G90" s="21"/>
      <c r="H90" s="9"/>
    </row>
    <row r="91" spans="1:8" ht="84" customHeight="1">
      <c r="A91" s="9" t="s">
        <v>97</v>
      </c>
      <c r="B91" s="24" t="s">
        <v>65</v>
      </c>
      <c r="C91" s="18" t="s">
        <v>4</v>
      </c>
      <c r="D91" s="19">
        <v>240</v>
      </c>
      <c r="E91" s="20">
        <v>48</v>
      </c>
      <c r="F91" s="20">
        <v>169.44</v>
      </c>
      <c r="G91" s="21">
        <f t="shared" si="1"/>
        <v>353</v>
      </c>
      <c r="H91" s="22" t="s">
        <v>138</v>
      </c>
    </row>
    <row r="92" spans="1:8" ht="72.75" customHeight="1">
      <c r="A92" s="9" t="s">
        <v>129</v>
      </c>
      <c r="B92" s="24" t="s">
        <v>130</v>
      </c>
      <c r="C92" s="18" t="s">
        <v>4</v>
      </c>
      <c r="D92" s="19"/>
      <c r="E92" s="20"/>
      <c r="F92" s="20">
        <v>252.476</v>
      </c>
      <c r="G92" s="21"/>
      <c r="H92" s="22" t="s">
        <v>141</v>
      </c>
    </row>
    <row r="93" spans="1:8" ht="72" customHeight="1">
      <c r="A93" s="9" t="s">
        <v>131</v>
      </c>
      <c r="B93" s="24" t="s">
        <v>132</v>
      </c>
      <c r="C93" s="18" t="s">
        <v>4</v>
      </c>
      <c r="D93" s="19"/>
      <c r="E93" s="20"/>
      <c r="F93" s="20">
        <v>36.6</v>
      </c>
      <c r="G93" s="21"/>
      <c r="H93" s="22" t="s">
        <v>141</v>
      </c>
    </row>
    <row r="94" spans="1:8" ht="72" customHeight="1">
      <c r="A94" s="9" t="s">
        <v>133</v>
      </c>
      <c r="B94" s="24" t="s">
        <v>134</v>
      </c>
      <c r="C94" s="18"/>
      <c r="D94" s="19"/>
      <c r="E94" s="20"/>
      <c r="F94" s="20">
        <v>7.259</v>
      </c>
      <c r="G94" s="21"/>
      <c r="H94" s="22" t="s">
        <v>141</v>
      </c>
    </row>
    <row r="95" spans="1:8" ht="31.5">
      <c r="A95" s="9" t="s">
        <v>45</v>
      </c>
      <c r="B95" s="27" t="s">
        <v>88</v>
      </c>
      <c r="C95" s="13" t="s">
        <v>50</v>
      </c>
      <c r="D95" s="14">
        <f>D20+D55</f>
        <v>6077542.119999999</v>
      </c>
      <c r="E95" s="14">
        <f>E20+E55</f>
        <v>1099677.17</v>
      </c>
      <c r="F95" s="15">
        <f>F20+F55</f>
        <v>1222812.964</v>
      </c>
      <c r="G95" s="16">
        <f t="shared" si="1"/>
        <v>111.19744933870001</v>
      </c>
      <c r="H95" s="9"/>
    </row>
    <row r="96" spans="1:8" ht="15.75">
      <c r="A96" s="9" t="s">
        <v>46</v>
      </c>
      <c r="B96" s="17" t="s">
        <v>167</v>
      </c>
      <c r="C96" s="18" t="s">
        <v>50</v>
      </c>
      <c r="D96" s="19"/>
      <c r="E96" s="20"/>
      <c r="F96" s="20">
        <f>F97-F95</f>
        <v>0</v>
      </c>
      <c r="G96" s="21"/>
      <c r="H96" s="9"/>
    </row>
    <row r="97" spans="1:8" ht="168.75" customHeight="1">
      <c r="A97" s="9" t="s">
        <v>48</v>
      </c>
      <c r="B97" s="12" t="s">
        <v>47</v>
      </c>
      <c r="C97" s="13" t="s">
        <v>50</v>
      </c>
      <c r="D97" s="14">
        <v>6077542.12</v>
      </c>
      <c r="E97" s="14">
        <v>1099677.17</v>
      </c>
      <c r="F97" s="15">
        <v>1222812.964</v>
      </c>
      <c r="G97" s="16">
        <f aca="true" t="shared" si="2" ref="G97:G107">F97/D97%</f>
        <v>20.12018904773958</v>
      </c>
      <c r="H97" s="22" t="s">
        <v>150</v>
      </c>
    </row>
    <row r="98" spans="1:8" ht="78.75">
      <c r="A98" s="47" t="s">
        <v>51</v>
      </c>
      <c r="B98" s="50" t="s">
        <v>49</v>
      </c>
      <c r="C98" s="18" t="s">
        <v>154</v>
      </c>
      <c r="D98" s="30">
        <v>20402966</v>
      </c>
      <c r="E98" s="31">
        <v>4109197</v>
      </c>
      <c r="F98" s="31">
        <v>4104109</v>
      </c>
      <c r="G98" s="21">
        <f t="shared" si="2"/>
        <v>20.115256771981095</v>
      </c>
      <c r="H98" s="22" t="s">
        <v>151</v>
      </c>
    </row>
    <row r="99" spans="1:8" ht="15.75">
      <c r="A99" s="47"/>
      <c r="B99" s="50"/>
      <c r="C99" s="18" t="s">
        <v>50</v>
      </c>
      <c r="D99" s="30">
        <v>6077542.12</v>
      </c>
      <c r="E99" s="31">
        <v>1099677.17</v>
      </c>
      <c r="F99" s="31">
        <v>1222812.964</v>
      </c>
      <c r="G99" s="21">
        <f t="shared" si="2"/>
        <v>20.12018904773958</v>
      </c>
      <c r="H99" s="9"/>
    </row>
    <row r="100" spans="1:12" ht="15.75">
      <c r="A100" s="47" t="s">
        <v>54</v>
      </c>
      <c r="B100" s="48" t="s">
        <v>52</v>
      </c>
      <c r="C100" s="18" t="s">
        <v>53</v>
      </c>
      <c r="D100" s="30">
        <v>17.6</v>
      </c>
      <c r="E100" s="31">
        <v>17.9</v>
      </c>
      <c r="F100" s="31">
        <v>18</v>
      </c>
      <c r="G100" s="21">
        <f t="shared" si="2"/>
        <v>102.27272727272727</v>
      </c>
      <c r="H100" s="9"/>
      <c r="L100" s="23"/>
    </row>
    <row r="101" spans="1:8" ht="18.75">
      <c r="A101" s="47"/>
      <c r="B101" s="48"/>
      <c r="C101" s="18" t="s">
        <v>154</v>
      </c>
      <c r="D101" s="30">
        <v>3090194</v>
      </c>
      <c r="E101" s="31">
        <v>634283</v>
      </c>
      <c r="F101" s="31">
        <v>623410</v>
      </c>
      <c r="G101" s="21">
        <f t="shared" si="2"/>
        <v>20.173814330103546</v>
      </c>
      <c r="H101" s="9"/>
    </row>
    <row r="102" spans="1:12" ht="98.25" customHeight="1">
      <c r="A102" s="18" t="s">
        <v>114</v>
      </c>
      <c r="B102" s="24" t="s">
        <v>55</v>
      </c>
      <c r="C102" s="18" t="s">
        <v>155</v>
      </c>
      <c r="D102" s="32">
        <v>0.298</v>
      </c>
      <c r="E102" s="33">
        <v>0.268</v>
      </c>
      <c r="F102" s="34" t="s">
        <v>135</v>
      </c>
      <c r="G102" s="21"/>
      <c r="H102" s="22" t="s">
        <v>166</v>
      </c>
      <c r="L102" s="35"/>
    </row>
    <row r="103" spans="1:8" ht="15.75">
      <c r="A103" s="18"/>
      <c r="B103" s="24" t="s">
        <v>56</v>
      </c>
      <c r="C103" s="18"/>
      <c r="D103" s="30"/>
      <c r="E103" s="31"/>
      <c r="F103" s="31"/>
      <c r="G103" s="21"/>
      <c r="H103" s="9"/>
    </row>
    <row r="104" spans="1:8" ht="31.5">
      <c r="A104" s="18" t="s">
        <v>113</v>
      </c>
      <c r="B104" s="24" t="s">
        <v>57</v>
      </c>
      <c r="C104" s="18" t="s">
        <v>63</v>
      </c>
      <c r="D104" s="30">
        <v>506</v>
      </c>
      <c r="E104" s="31"/>
      <c r="F104" s="31">
        <v>469</v>
      </c>
      <c r="G104" s="28">
        <f t="shared" si="2"/>
        <v>92.68774703557312</v>
      </c>
      <c r="H104" s="9"/>
    </row>
    <row r="105" spans="1:8" ht="15.75">
      <c r="A105" s="18"/>
      <c r="B105" s="24" t="s">
        <v>5</v>
      </c>
      <c r="C105" s="18"/>
      <c r="D105" s="30"/>
      <c r="E105" s="31"/>
      <c r="F105" s="31"/>
      <c r="G105" s="28"/>
      <c r="H105" s="9"/>
    </row>
    <row r="106" spans="1:8" ht="15.75">
      <c r="A106" s="18"/>
      <c r="B106" s="24" t="s">
        <v>58</v>
      </c>
      <c r="C106" s="18" t="s">
        <v>4</v>
      </c>
      <c r="D106" s="30">
        <v>473</v>
      </c>
      <c r="E106" s="31"/>
      <c r="F106" s="31">
        <v>436</v>
      </c>
      <c r="G106" s="28">
        <f t="shared" si="2"/>
        <v>92.17758985200845</v>
      </c>
      <c r="H106" s="9"/>
    </row>
    <row r="107" spans="1:8" ht="15.75">
      <c r="A107" s="18"/>
      <c r="B107" s="24" t="s">
        <v>59</v>
      </c>
      <c r="C107" s="18" t="s">
        <v>4</v>
      </c>
      <c r="D107" s="30">
        <v>33</v>
      </c>
      <c r="E107" s="31"/>
      <c r="F107" s="31">
        <v>33</v>
      </c>
      <c r="G107" s="28">
        <f t="shared" si="2"/>
        <v>100</v>
      </c>
      <c r="H107" s="9"/>
    </row>
    <row r="108" spans="1:6" ht="15.75">
      <c r="A108" s="36"/>
      <c r="B108" s="37"/>
      <c r="C108" s="38"/>
      <c r="D108" s="36"/>
      <c r="E108" s="39"/>
      <c r="F108" s="39"/>
    </row>
    <row r="109" spans="1:6" ht="15.75">
      <c r="A109" s="36"/>
      <c r="B109" s="37"/>
      <c r="C109" s="38"/>
      <c r="D109" s="36"/>
      <c r="E109" s="39"/>
      <c r="F109" s="39"/>
    </row>
    <row r="110" spans="1:7" ht="15.75">
      <c r="A110" s="40"/>
      <c r="B110" s="41" t="s">
        <v>156</v>
      </c>
      <c r="C110" s="42"/>
      <c r="D110" s="40"/>
      <c r="E110" s="43"/>
      <c r="F110" s="43"/>
      <c r="G110" s="44"/>
    </row>
    <row r="111" spans="1:7" ht="15.75">
      <c r="A111" s="40"/>
      <c r="B111" s="41" t="s">
        <v>157</v>
      </c>
      <c r="C111" s="42"/>
      <c r="D111" s="40"/>
      <c r="E111" s="43"/>
      <c r="F111" s="43"/>
      <c r="G111" s="44"/>
    </row>
    <row r="112" spans="1:7" ht="15.75">
      <c r="A112" s="40"/>
      <c r="B112" s="41" t="s">
        <v>158</v>
      </c>
      <c r="C112" s="42"/>
      <c r="D112" s="40"/>
      <c r="E112" s="43"/>
      <c r="F112" s="43"/>
      <c r="G112" s="44"/>
    </row>
    <row r="113" spans="1:7" ht="15.75">
      <c r="A113" s="40"/>
      <c r="B113" s="41" t="s">
        <v>159</v>
      </c>
      <c r="C113" s="42"/>
      <c r="D113" s="40"/>
      <c r="E113" s="43"/>
      <c r="F113" s="43"/>
      <c r="G113" s="44"/>
    </row>
    <row r="114" spans="1:7" ht="15.75">
      <c r="A114" s="40"/>
      <c r="B114" s="41" t="s">
        <v>161</v>
      </c>
      <c r="C114" s="42"/>
      <c r="D114" s="40"/>
      <c r="E114" s="43"/>
      <c r="F114" s="43"/>
      <c r="G114" s="44"/>
    </row>
    <row r="115" spans="1:7" ht="15.75">
      <c r="A115" s="40"/>
      <c r="B115" s="41" t="s">
        <v>160</v>
      </c>
      <c r="C115" s="42"/>
      <c r="D115" s="40"/>
      <c r="E115" s="43"/>
      <c r="F115" s="43"/>
      <c r="G115" s="44"/>
    </row>
    <row r="116" spans="1:7" ht="15.75">
      <c r="A116" s="40"/>
      <c r="B116" s="41"/>
      <c r="C116" s="42"/>
      <c r="D116" s="40"/>
      <c r="E116" s="43"/>
      <c r="F116" s="43"/>
      <c r="G116" s="44"/>
    </row>
    <row r="117" spans="1:7" ht="15.75">
      <c r="A117" s="40"/>
      <c r="B117" s="41" t="s">
        <v>117</v>
      </c>
      <c r="C117" s="42"/>
      <c r="D117" s="40"/>
      <c r="E117" s="43"/>
      <c r="F117" s="43"/>
      <c r="G117" s="44"/>
    </row>
    <row r="118" spans="1:7" ht="15.75">
      <c r="A118" s="40"/>
      <c r="B118" s="41"/>
      <c r="C118" s="42"/>
      <c r="D118" s="40"/>
      <c r="E118" s="43"/>
      <c r="F118" s="43"/>
      <c r="G118" s="44"/>
    </row>
    <row r="119" spans="1:7" ht="15.75">
      <c r="A119" s="40"/>
      <c r="B119" s="41" t="s">
        <v>162</v>
      </c>
      <c r="C119" s="42"/>
      <c r="D119" s="40"/>
      <c r="E119" s="43"/>
      <c r="F119" s="43"/>
      <c r="G119" s="44"/>
    </row>
    <row r="120" spans="1:7" ht="15.75">
      <c r="A120" s="40"/>
      <c r="B120" s="41"/>
      <c r="C120" s="42"/>
      <c r="D120" s="40"/>
      <c r="E120" s="43"/>
      <c r="F120" s="43"/>
      <c r="G120" s="44"/>
    </row>
    <row r="121" spans="1:7" ht="15.75">
      <c r="A121" s="40"/>
      <c r="B121" s="41"/>
      <c r="C121" s="42"/>
      <c r="D121" s="40"/>
      <c r="E121" s="43"/>
      <c r="F121" s="43"/>
      <c r="G121" s="44"/>
    </row>
    <row r="122" spans="1:7" ht="15.75">
      <c r="A122" s="40"/>
      <c r="B122" s="41" t="s">
        <v>116</v>
      </c>
      <c r="C122" s="42"/>
      <c r="D122" s="40"/>
      <c r="E122" s="43"/>
      <c r="F122" s="43"/>
      <c r="G122" s="44"/>
    </row>
    <row r="123" spans="1:7" ht="15.75">
      <c r="A123" s="40"/>
      <c r="B123" s="41"/>
      <c r="C123" s="42"/>
      <c r="D123" s="40"/>
      <c r="E123" s="43"/>
      <c r="F123" s="43"/>
      <c r="G123" s="44"/>
    </row>
    <row r="124" spans="1:7" ht="15.75">
      <c r="A124" s="40"/>
      <c r="B124" s="41"/>
      <c r="C124" s="42"/>
      <c r="D124" s="40"/>
      <c r="E124" s="43"/>
      <c r="F124" s="43"/>
      <c r="G124" s="44"/>
    </row>
    <row r="125" spans="1:7" ht="15.75">
      <c r="A125" s="40"/>
      <c r="B125" s="41"/>
      <c r="C125" s="42"/>
      <c r="D125" s="40"/>
      <c r="E125" s="43"/>
      <c r="F125" s="43"/>
      <c r="G125" s="44"/>
    </row>
    <row r="126" spans="1:7" ht="15.75">
      <c r="A126" s="40"/>
      <c r="B126" s="41"/>
      <c r="C126" s="42"/>
      <c r="D126" s="40"/>
      <c r="E126" s="43"/>
      <c r="F126" s="43"/>
      <c r="G126" s="44"/>
    </row>
    <row r="127" spans="1:7" ht="15.75">
      <c r="A127" s="40"/>
      <c r="B127" s="41"/>
      <c r="C127" s="42"/>
      <c r="D127" s="40"/>
      <c r="E127" s="43"/>
      <c r="F127" s="43"/>
      <c r="G127" s="44"/>
    </row>
    <row r="128" spans="1:7" ht="15.75">
      <c r="A128" s="40"/>
      <c r="B128" s="41"/>
      <c r="C128" s="42"/>
      <c r="D128" s="40"/>
      <c r="E128" s="43"/>
      <c r="F128" s="43"/>
      <c r="G128" s="44"/>
    </row>
    <row r="129" spans="1:7" ht="15.75">
      <c r="A129" s="40"/>
      <c r="B129" s="41"/>
      <c r="C129" s="42"/>
      <c r="D129" s="40"/>
      <c r="E129" s="43"/>
      <c r="F129" s="43"/>
      <c r="G129" s="44"/>
    </row>
    <row r="130" spans="1:7" ht="15.75">
      <c r="A130" s="40"/>
      <c r="B130" s="41"/>
      <c r="C130" s="42"/>
      <c r="D130" s="40"/>
      <c r="E130" s="43"/>
      <c r="F130" s="43"/>
      <c r="G130" s="44"/>
    </row>
    <row r="131" spans="1:7" ht="15.75">
      <c r="A131" s="44"/>
      <c r="B131" s="44"/>
      <c r="C131" s="44"/>
      <c r="D131" s="44"/>
      <c r="E131" s="45"/>
      <c r="F131" s="45"/>
      <c r="G131" s="44"/>
    </row>
    <row r="132" spans="1:7" ht="15.75">
      <c r="A132" s="44"/>
      <c r="B132" s="44"/>
      <c r="C132" s="44"/>
      <c r="D132" s="44"/>
      <c r="E132" s="45"/>
      <c r="F132" s="45"/>
      <c r="G132" s="44"/>
    </row>
  </sheetData>
  <sheetProtection/>
  <mergeCells count="15">
    <mergeCell ref="A11:H11"/>
    <mergeCell ref="A10:H10"/>
    <mergeCell ref="A2:H2"/>
    <mergeCell ref="A3:H3"/>
    <mergeCell ref="A4:H4"/>
    <mergeCell ref="A5:H5"/>
    <mergeCell ref="A6:H6"/>
    <mergeCell ref="A7:H7"/>
    <mergeCell ref="A100:A101"/>
    <mergeCell ref="B100:B101"/>
    <mergeCell ref="B13:F13"/>
    <mergeCell ref="B14:F14"/>
    <mergeCell ref="B15:F15"/>
    <mergeCell ref="A98:A99"/>
    <mergeCell ref="B98:B99"/>
  </mergeCells>
  <printOptions/>
  <pageMargins left="0.5118110236220472" right="0" top="0.27" bottom="0.16" header="0.6" footer="0.46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abc</cp:lastModifiedBy>
  <cp:lastPrinted>2017-04-28T08:34:09Z</cp:lastPrinted>
  <dcterms:created xsi:type="dcterms:W3CDTF">1996-10-08T23:32:33Z</dcterms:created>
  <dcterms:modified xsi:type="dcterms:W3CDTF">2017-04-28T08:34:20Z</dcterms:modified>
  <cp:category/>
  <cp:version/>
  <cp:contentType/>
  <cp:contentStatus/>
</cp:coreProperties>
</file>