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скар ПИР\Перечень проектов\Для портала\"/>
    </mc:Choice>
  </mc:AlternateContent>
  <bookViews>
    <workbookView xWindow="120" yWindow="60" windowWidth="15480" windowHeight="8010" tabRatio="454"/>
  </bookViews>
  <sheets>
    <sheet name="новые вод-ща" sheetId="8" r:id="rId1"/>
    <sheet name="Лист1" sheetId="9" r:id="rId2"/>
  </sheets>
  <definedNames>
    <definedName name="_xlnm.Print_Titles" localSheetId="0">'новые вод-ща'!$5:$7</definedName>
  </definedNames>
  <calcPr calcId="162913"/>
</workbook>
</file>

<file path=xl/calcChain.xml><?xml version="1.0" encoding="utf-8"?>
<calcChain xmlns="http://schemas.openxmlformats.org/spreadsheetml/2006/main">
  <c r="E24" i="8" l="1"/>
  <c r="F24" i="8"/>
  <c r="G24" i="8"/>
  <c r="H24" i="8"/>
  <c r="I24" i="8"/>
  <c r="J24" i="8"/>
  <c r="K24" i="8"/>
  <c r="L24" i="8"/>
  <c r="D24" i="8"/>
  <c r="K37" i="8"/>
  <c r="J37" i="8"/>
  <c r="I37" i="8"/>
  <c r="H37" i="8"/>
  <c r="C33" i="8"/>
  <c r="D35" i="8"/>
  <c r="D37" i="8" s="1"/>
  <c r="E33" i="8"/>
  <c r="D32" i="8"/>
  <c r="D31" i="8"/>
  <c r="D30" i="8"/>
  <c r="D27" i="8"/>
  <c r="D26" i="8"/>
  <c r="D17" i="8"/>
  <c r="D10" i="8"/>
  <c r="D9" i="8"/>
  <c r="F28" i="8"/>
  <c r="D28" i="8" l="1"/>
  <c r="D33" i="8"/>
  <c r="D11" i="8"/>
  <c r="C11" i="8"/>
  <c r="C17" i="8"/>
  <c r="C24" i="8"/>
  <c r="C40" i="8"/>
  <c r="C37" i="8"/>
  <c r="C28" i="8"/>
  <c r="C41" i="8" l="1"/>
  <c r="F37" i="8"/>
  <c r="H28" i="8"/>
  <c r="I28" i="8"/>
  <c r="J28" i="8"/>
  <c r="K28" i="8"/>
  <c r="H33" i="8"/>
  <c r="I33" i="8"/>
  <c r="J33" i="8"/>
  <c r="K33" i="8"/>
  <c r="G33" i="8"/>
  <c r="F33" i="8"/>
  <c r="H17" i="8"/>
  <c r="I17" i="8"/>
  <c r="J17" i="8"/>
  <c r="K17" i="8"/>
  <c r="L17" i="8"/>
  <c r="F17" i="8"/>
  <c r="G17" i="8"/>
  <c r="D20" i="8"/>
  <c r="D21" i="8"/>
  <c r="D22" i="8"/>
  <c r="D23" i="8"/>
  <c r="D19" i="8"/>
  <c r="E40" i="8"/>
  <c r="F40" i="8"/>
  <c r="G40" i="8"/>
  <c r="H40" i="8"/>
  <c r="I40" i="8"/>
  <c r="J40" i="8"/>
  <c r="K40" i="8"/>
  <c r="L40" i="8"/>
  <c r="L41" i="8" s="1"/>
  <c r="D39" i="8"/>
  <c r="D40" i="8" s="1"/>
  <c r="I11" i="8"/>
  <c r="J11" i="8"/>
  <c r="K11" i="8"/>
  <c r="H11" i="8"/>
  <c r="K41" i="8" l="1"/>
  <c r="I41" i="8"/>
  <c r="J41" i="8"/>
  <c r="H41" i="8"/>
  <c r="F11" i="8"/>
  <c r="F41" i="8" s="1"/>
  <c r="G36" i="8"/>
  <c r="G37" i="8" s="1"/>
  <c r="D41" i="8"/>
  <c r="E11" i="8"/>
  <c r="G11" i="8" l="1"/>
  <c r="E28" i="8" l="1"/>
  <c r="E37" i="8"/>
  <c r="G28" i="8" l="1"/>
  <c r="G41" i="8" s="1"/>
  <c r="E17" i="8"/>
  <c r="E41" i="8" s="1"/>
</calcChain>
</file>

<file path=xl/sharedStrings.xml><?xml version="1.0" encoding="utf-8"?>
<sst xmlns="http://schemas.openxmlformats.org/spreadsheetml/2006/main" count="49" uniqueCount="41">
  <si>
    <t>№ п/п</t>
  </si>
  <si>
    <t>Строительство водохранилища с магистральным каналом на реке Орта Ласты в Тарбагатайском районе</t>
  </si>
  <si>
    <t xml:space="preserve">Строительство водохранилища с гидроузлом и магистральным каналом на реке Кусты в Тарбагатайском районе </t>
  </si>
  <si>
    <t>Строительство водохранилища  на реке Карабута в Урджарском районе</t>
  </si>
  <si>
    <t>Кызылординская область</t>
  </si>
  <si>
    <t>Алматинская область</t>
  </si>
  <si>
    <t>Жамбылская область</t>
  </si>
  <si>
    <t>Западно-Казахстанская область</t>
  </si>
  <si>
    <t>Строительство водохранилища на протоке Караузяк для аккумулирования воды</t>
  </si>
  <si>
    <t>Восточно-Казахстанская область</t>
  </si>
  <si>
    <t>«Строительство водохранилища на р. «Икан-Су» для водообеспечения  орошаемых земель на площади 1500 га сельского округа «Ново-Икан» г. Туркестан»</t>
  </si>
  <si>
    <t>«Строительства водохранилища Калгуты на реке Калгуты в Кордайском районе»</t>
  </si>
  <si>
    <t>«Строительства водохранилища Ргайты на реке Ргайты в Кордайском районе»</t>
  </si>
  <si>
    <t>«Строительство водохранилища Акмола на реке Талас на границе Таласского и Байзакского районов»</t>
  </si>
  <si>
    <t>"Строительство водохранилища Аспара (в районе п.Гранитогорск) на реке Аспара в Меркенском районе"</t>
  </si>
  <si>
    <t>Строительство водохранилища на реке Каргыба. Тарбагатайский район</t>
  </si>
  <si>
    <t>ИТОГО по области</t>
  </si>
  <si>
    <t>Всего по РК</t>
  </si>
  <si>
    <t>Наименование водохранилищ</t>
  </si>
  <si>
    <t>Общая стоимость, тыс тенге</t>
  </si>
  <si>
    <t>в том числе, тыс.тенге</t>
  </si>
  <si>
    <t>"Строительство аварийно-паводкового сброса на Чаганском водохранилище"</t>
  </si>
  <si>
    <t>Строительство водохранилища на р.Большой Узень выше поселка Жалпактал Казталовского района</t>
  </si>
  <si>
    <t>"Строительства водохранилище на р. Малый Дихан" в Уйгурском районе</t>
  </si>
  <si>
    <t>"Строительства водохранилище на р. Тигермень" в Уйгурском районе</t>
  </si>
  <si>
    <t>Южно-Казахстанская область (разработка МИО)</t>
  </si>
  <si>
    <t xml:space="preserve">Строительство водохранилища на реке Кендерлык в Зайсанском районе </t>
  </si>
  <si>
    <t>Актюбинская область</t>
  </si>
  <si>
    <t>Строительство новых водохранилищ в Актюбинской области</t>
  </si>
  <si>
    <t>«Строительство водохранилища на участке Кумискеткен р. Сырдарьи  для аккумулирования воды Шиелийского района»</t>
  </si>
  <si>
    <t>ПИР</t>
  </si>
  <si>
    <t xml:space="preserve"> ТЭО</t>
  </si>
  <si>
    <t>СМР</t>
  </si>
  <si>
    <t>Строительство водохранилища   "Боралдай" на реке Боралдай с целью повышения водообеспеченности орошаемых земель Ордабасинского, Отырарского районов и Туркестанского региона Южно-Казахстанской области</t>
  </si>
  <si>
    <t>Емкость водох-ща млн.м3</t>
  </si>
  <si>
    <t>Строительство Тайпакколь и Кандыаральской системы озер Жанакорганского района Кызыллординской области для улучшения экологического состояния</t>
  </si>
  <si>
    <t xml:space="preserve"> Заключение МНЭ</t>
  </si>
  <si>
    <t>№23-2/4868//11-5/07-550-2 от 10.04.2017 г (Положительное экономическое заключение)</t>
  </si>
  <si>
    <t>№23-2/4868//11-5/07-550-12 от 07.10.2017 г (Положительное экономическое заключение)</t>
  </si>
  <si>
    <t>№23-2/4868//11-5/07-550-2 от 11.04.2017 г  (Караузяк, Кумискеткен) №23-2/4868//11-5/07-550-12 от 07.10.2017 г (Тайпакколь)</t>
  </si>
  <si>
    <t>Информация о подготовке инвесттиционного предложения по разработке ТЭО на 19 новым водохранилищам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</si>
</sst>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_-* #,##0.0\ _₽_-;\-* #,##0.0\ _₽_-;_-* &quot;-&quot;??\ _₽_-;_-@_-"/>
    <numFmt numFmtId="167" formatCode="_-* #,##0.0_р_._-;\-* #,##0.0_р_._-;_-* &quot;-&quot;?_р_._-;_-@_-"/>
    <numFmt numFmtId="168" formatCode="#,##0.0_ ;\-#,##0.0\ "/>
    <numFmt numFmtId="169" formatCode="_-* #,##0\ _₽_-;\-* #,##0\ _₽_-;_-* &quot;-&quot;??\ _₽_-;_-@_-"/>
    <numFmt numFmtId="170" formatCode="_-* #,##0.0_-;\-* #,##0.0_-;_-* &quot;-&quot;?_-;_-@_-"/>
  </numFmts>
  <fonts count="16" x14ac:knownFonts="1"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01">
    <xf numFmtId="0" fontId="0" fillId="0" borderId="0" xfId="0"/>
    <xf numFmtId="3" fontId="0" fillId="0" borderId="0" xfId="0" applyNumberFormat="1"/>
    <xf numFmtId="3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/>
    <xf numFmtId="3" fontId="0" fillId="0" borderId="0" xfId="0" applyNumberFormat="1" applyBorder="1"/>
    <xf numFmtId="0" fontId="3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166" fontId="5" fillId="0" borderId="1" xfId="1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67" fontId="3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166" fontId="5" fillId="0" borderId="1" xfId="1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169" fontId="5" fillId="0" borderId="1" xfId="1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 vertical="center"/>
    </xf>
    <xf numFmtId="166" fontId="9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6" xfId="0" applyFont="1" applyFill="1" applyBorder="1"/>
    <xf numFmtId="167" fontId="3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/>
    <xf numFmtId="0" fontId="5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7" fillId="0" borderId="0" xfId="0" applyFont="1"/>
    <xf numFmtId="0" fontId="5" fillId="0" borderId="0" xfId="0" applyFont="1" applyAlignment="1">
      <alignment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168" fontId="5" fillId="0" borderId="2" xfId="0" applyNumberFormat="1" applyFont="1" applyFill="1" applyBorder="1" applyAlignment="1">
      <alignment horizontal="center" vertical="center" wrapText="1"/>
    </xf>
    <xf numFmtId="166" fontId="3" fillId="0" borderId="4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left" vertical="center" wrapText="1"/>
    </xf>
    <xf numFmtId="169" fontId="5" fillId="0" borderId="1" xfId="1" applyNumberFormat="1" applyFont="1" applyFill="1" applyBorder="1" applyAlignment="1">
      <alignment vertical="center" wrapText="1"/>
    </xf>
    <xf numFmtId="166" fontId="3" fillId="0" borderId="4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166" fontId="5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166" fontId="3" fillId="2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3" fillId="0" borderId="0" xfId="0" applyFont="1"/>
    <xf numFmtId="166" fontId="5" fillId="0" borderId="0" xfId="0" applyNumberFormat="1" applyFont="1"/>
    <xf numFmtId="166" fontId="5" fillId="0" borderId="0" xfId="0" applyNumberFormat="1" applyFont="1" applyAlignment="1">
      <alignment vertical="center"/>
    </xf>
    <xf numFmtId="167" fontId="5" fillId="0" borderId="0" xfId="0" applyNumberFormat="1" applyFont="1"/>
    <xf numFmtId="167" fontId="5" fillId="0" borderId="0" xfId="0" applyNumberFormat="1" applyFont="1" applyAlignment="1">
      <alignment vertical="center"/>
    </xf>
    <xf numFmtId="0" fontId="14" fillId="0" borderId="6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167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4" fillId="0" borderId="0" xfId="0" applyFont="1"/>
    <xf numFmtId="0" fontId="8" fillId="0" borderId="1" xfId="0" applyFont="1" applyFill="1" applyBorder="1" applyAlignment="1">
      <alignment horizontal="left" vertical="top" wrapText="1"/>
    </xf>
    <xf numFmtId="167" fontId="9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0" fontId="5" fillId="0" borderId="2" xfId="0" applyNumberFormat="1" applyFont="1" applyBorder="1" applyAlignment="1">
      <alignment horizontal="center"/>
    </xf>
    <xf numFmtId="170" fontId="5" fillId="0" borderId="4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7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10" fillId="0" borderId="5" xfId="0" applyFont="1" applyBorder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2" defaultPivotStyle="PivotStyleLight16"/>
  <colors>
    <mruColors>
      <color rgb="FFFF0066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7"/>
  <sheetViews>
    <sheetView tabSelected="1" view="pageBreakPreview" zoomScale="40" zoomScaleSheetLayoutView="40" workbookViewId="0">
      <pane xSplit="1" ySplit="7" topLeftCell="B8" activePane="bottomRight" state="frozen"/>
      <selection pane="topRight" activeCell="B1" sqref="B1"/>
      <selection pane="bottomLeft" activeCell="A15" sqref="A15"/>
      <selection pane="bottomRight" activeCell="H21" sqref="H21"/>
    </sheetView>
  </sheetViews>
  <sheetFormatPr defaultRowHeight="20.25" x14ac:dyDescent="0.3"/>
  <cols>
    <col min="1" max="1" width="4.6640625" style="42" bestFit="1" customWidth="1"/>
    <col min="2" max="2" width="57.77734375" style="38" customWidth="1"/>
    <col min="3" max="3" width="18" style="38" customWidth="1"/>
    <col min="4" max="4" width="23.44140625" style="38" customWidth="1"/>
    <col min="5" max="5" width="20.88671875" style="38" customWidth="1"/>
    <col min="6" max="6" width="20.6640625" style="38" customWidth="1"/>
    <col min="7" max="7" width="22.109375" style="38" customWidth="1"/>
    <col min="8" max="8" width="18.77734375" style="38" customWidth="1"/>
    <col min="9" max="9" width="21.77734375" style="38" customWidth="1"/>
    <col min="10" max="10" width="26" style="38" customWidth="1"/>
    <col min="11" max="11" width="24.6640625" style="38" customWidth="1"/>
    <col min="12" max="12" width="24.88671875" style="38" customWidth="1"/>
    <col min="13" max="13" width="22.77734375" style="38" customWidth="1"/>
    <col min="14" max="14" width="0.21875" style="38" customWidth="1"/>
    <col min="15" max="19" width="8.88671875" style="38" hidden="1" customWidth="1"/>
    <col min="20" max="16384" width="8.88671875" style="38"/>
  </cols>
  <sheetData>
    <row r="1" spans="1:13" x14ac:dyDescent="0.3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3" ht="0.75" customHeight="1" x14ac:dyDescent="0.3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3" ht="9.75" customHeight="1" x14ac:dyDescent="0.3">
      <c r="A3" s="36"/>
      <c r="B3" s="90" t="s">
        <v>40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22.5" customHeight="1" x14ac:dyDescent="0.3">
      <c r="A4" s="36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s="39" customFormat="1" ht="20.25" customHeight="1" x14ac:dyDescent="0.2">
      <c r="A5" s="92" t="s">
        <v>0</v>
      </c>
      <c r="B5" s="92" t="s">
        <v>18</v>
      </c>
      <c r="C5" s="93" t="s">
        <v>34</v>
      </c>
      <c r="D5" s="93" t="s">
        <v>19</v>
      </c>
      <c r="E5" s="92" t="s">
        <v>20</v>
      </c>
      <c r="F5" s="92"/>
      <c r="G5" s="92"/>
      <c r="H5" s="98"/>
      <c r="I5" s="99"/>
      <c r="J5" s="99"/>
      <c r="K5" s="99"/>
      <c r="L5" s="100"/>
      <c r="M5" s="95" t="s">
        <v>36</v>
      </c>
    </row>
    <row r="6" spans="1:13" s="40" customFormat="1" ht="42" customHeight="1" x14ac:dyDescent="0.3">
      <c r="A6" s="92"/>
      <c r="B6" s="92"/>
      <c r="C6" s="94"/>
      <c r="D6" s="94"/>
      <c r="E6" s="21" t="s">
        <v>31</v>
      </c>
      <c r="F6" s="21" t="s">
        <v>30</v>
      </c>
      <c r="G6" s="21" t="s">
        <v>32</v>
      </c>
      <c r="H6" s="44">
        <v>2017</v>
      </c>
      <c r="I6" s="44">
        <v>2018</v>
      </c>
      <c r="J6" s="44">
        <v>2019</v>
      </c>
      <c r="K6" s="44">
        <v>2020</v>
      </c>
      <c r="L6" s="45">
        <v>2021</v>
      </c>
      <c r="M6" s="96"/>
    </row>
    <row r="7" spans="1:13" s="41" customFormat="1" ht="19.5" customHeight="1" x14ac:dyDescent="0.3">
      <c r="A7" s="8">
        <v>1</v>
      </c>
      <c r="B7" s="8">
        <v>2</v>
      </c>
      <c r="C7" s="8"/>
      <c r="D7" s="8">
        <v>4</v>
      </c>
      <c r="E7" s="8">
        <v>5</v>
      </c>
      <c r="F7" s="8"/>
      <c r="G7" s="8">
        <v>7</v>
      </c>
      <c r="H7" s="46">
        <v>8</v>
      </c>
      <c r="I7" s="46">
        <v>9</v>
      </c>
      <c r="J7" s="46">
        <v>10</v>
      </c>
      <c r="K7" s="46">
        <v>11</v>
      </c>
      <c r="L7" s="46">
        <v>12</v>
      </c>
      <c r="M7" s="97"/>
    </row>
    <row r="8" spans="1:13" ht="19.5" customHeight="1" x14ac:dyDescent="0.3">
      <c r="A8" s="9"/>
      <c r="B8" s="76" t="s">
        <v>5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8"/>
    </row>
    <row r="9" spans="1:13" ht="40.5" customHeight="1" x14ac:dyDescent="0.3">
      <c r="A9" s="11">
        <v>1</v>
      </c>
      <c r="B9" s="12" t="s">
        <v>23</v>
      </c>
      <c r="C9" s="27">
        <v>3</v>
      </c>
      <c r="D9" s="50">
        <f>E9+F9+G9</f>
        <v>5412221</v>
      </c>
      <c r="E9" s="43"/>
      <c r="F9" s="18">
        <v>65123</v>
      </c>
      <c r="G9" s="43">
        <v>5347098</v>
      </c>
      <c r="H9" s="18">
        <v>65123</v>
      </c>
      <c r="I9" s="18">
        <v>1782366</v>
      </c>
      <c r="J9" s="47">
        <v>1782366</v>
      </c>
      <c r="K9" s="47">
        <v>1782366</v>
      </c>
      <c r="L9" s="47"/>
      <c r="M9" s="85"/>
    </row>
    <row r="10" spans="1:13" ht="40.5" x14ac:dyDescent="0.3">
      <c r="A10" s="11">
        <v>2</v>
      </c>
      <c r="B10" s="14" t="s">
        <v>24</v>
      </c>
      <c r="C10" s="27">
        <v>2</v>
      </c>
      <c r="D10" s="50">
        <f>E10+F10+G10</f>
        <v>328559.77</v>
      </c>
      <c r="E10" s="43">
        <v>3591.8</v>
      </c>
      <c r="F10" s="18">
        <v>17955.97</v>
      </c>
      <c r="G10" s="43">
        <v>307012</v>
      </c>
      <c r="H10" s="43">
        <v>3591.8</v>
      </c>
      <c r="I10" s="18">
        <v>17956</v>
      </c>
      <c r="J10" s="43">
        <v>107012</v>
      </c>
      <c r="K10" s="43">
        <v>200000</v>
      </c>
      <c r="L10" s="43"/>
      <c r="M10" s="86"/>
    </row>
    <row r="11" spans="1:13" x14ac:dyDescent="0.3">
      <c r="A11" s="9"/>
      <c r="B11" s="15" t="s">
        <v>16</v>
      </c>
      <c r="C11" s="21">
        <f>SUM(C9:C10)</f>
        <v>5</v>
      </c>
      <c r="D11" s="16">
        <f>D9+D10</f>
        <v>5740780.7699999996</v>
      </c>
      <c r="E11" s="35">
        <f t="shared" ref="E11:G11" si="0">E9+E10</f>
        <v>3591.8</v>
      </c>
      <c r="F11" s="35">
        <f t="shared" si="0"/>
        <v>83078.97</v>
      </c>
      <c r="G11" s="35">
        <f t="shared" si="0"/>
        <v>5654110</v>
      </c>
      <c r="H11" s="35">
        <f>SUM(H9:H10)</f>
        <v>68714.8</v>
      </c>
      <c r="I11" s="35">
        <f t="shared" ref="I11:K11" si="1">SUM(I9:I10)</f>
        <v>1800322</v>
      </c>
      <c r="J11" s="24">
        <f t="shared" si="1"/>
        <v>1889378</v>
      </c>
      <c r="K11" s="24">
        <f t="shared" si="1"/>
        <v>1982366</v>
      </c>
      <c r="L11" s="24"/>
      <c r="M11" s="10"/>
    </row>
    <row r="12" spans="1:13" x14ac:dyDescent="0.3">
      <c r="A12" s="9"/>
      <c r="B12" s="76" t="s">
        <v>6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8"/>
    </row>
    <row r="13" spans="1:13" ht="40.5" customHeight="1" x14ac:dyDescent="0.3">
      <c r="A13" s="11">
        <v>3</v>
      </c>
      <c r="B13" s="17" t="s">
        <v>12</v>
      </c>
      <c r="C13" s="54">
        <v>19</v>
      </c>
      <c r="D13" s="19">
        <v>2527000</v>
      </c>
      <c r="E13" s="18">
        <v>16800.03</v>
      </c>
      <c r="F13" s="18">
        <v>84000.18</v>
      </c>
      <c r="G13" s="18">
        <v>2426199.7999999998</v>
      </c>
      <c r="H13" s="18">
        <v>16800.03</v>
      </c>
      <c r="I13" s="18">
        <v>84000.18</v>
      </c>
      <c r="J13" s="18">
        <v>800000</v>
      </c>
      <c r="K13" s="18">
        <v>588000</v>
      </c>
      <c r="L13" s="18">
        <v>1038199.8</v>
      </c>
      <c r="M13" s="82" t="s">
        <v>37</v>
      </c>
    </row>
    <row r="14" spans="1:13" ht="40.5" x14ac:dyDescent="0.3">
      <c r="A14" s="11">
        <v>4</v>
      </c>
      <c r="B14" s="17" t="s">
        <v>11</v>
      </c>
      <c r="C14" s="54">
        <v>15</v>
      </c>
      <c r="D14" s="19">
        <v>1478500</v>
      </c>
      <c r="E14" s="18">
        <v>16112.99</v>
      </c>
      <c r="F14" s="18">
        <v>80564.95</v>
      </c>
      <c r="G14" s="18">
        <v>1381822</v>
      </c>
      <c r="H14" s="18">
        <v>16112.99</v>
      </c>
      <c r="I14" s="18">
        <v>80564.95</v>
      </c>
      <c r="J14" s="18">
        <v>359999.5</v>
      </c>
      <c r="K14" s="18">
        <v>1021822.5</v>
      </c>
      <c r="L14" s="18"/>
      <c r="M14" s="83"/>
    </row>
    <row r="15" spans="1:13" ht="60.75" x14ac:dyDescent="0.3">
      <c r="A15" s="11">
        <v>5</v>
      </c>
      <c r="B15" s="17" t="s">
        <v>14</v>
      </c>
      <c r="C15" s="54">
        <v>50</v>
      </c>
      <c r="D15" s="19">
        <v>6497200</v>
      </c>
      <c r="E15" s="18">
        <v>17274.38</v>
      </c>
      <c r="F15" s="18">
        <v>90917.78</v>
      </c>
      <c r="G15" s="18">
        <v>6389007.7999999998</v>
      </c>
      <c r="H15" s="18">
        <v>17274.38</v>
      </c>
      <c r="I15" s="18">
        <v>90917.78</v>
      </c>
      <c r="J15" s="18">
        <v>139854</v>
      </c>
      <c r="K15" s="18">
        <v>3000000</v>
      </c>
      <c r="L15" s="18">
        <v>3249153.8</v>
      </c>
      <c r="M15" s="83"/>
    </row>
    <row r="16" spans="1:13" ht="40.5" x14ac:dyDescent="0.3">
      <c r="A16" s="11">
        <v>6</v>
      </c>
      <c r="B16" s="17" t="s">
        <v>13</v>
      </c>
      <c r="C16" s="54">
        <v>15</v>
      </c>
      <c r="D16" s="19">
        <v>1980000</v>
      </c>
      <c r="E16" s="18">
        <v>15188.22</v>
      </c>
      <c r="F16" s="18">
        <v>77888.31</v>
      </c>
      <c r="G16" s="18">
        <v>1886923.5</v>
      </c>
      <c r="H16" s="18">
        <v>15188.22</v>
      </c>
      <c r="I16" s="18">
        <v>77888.31</v>
      </c>
      <c r="J16" s="18">
        <v>871100</v>
      </c>
      <c r="K16" s="18">
        <v>1015823.5</v>
      </c>
      <c r="L16" s="18"/>
      <c r="M16" s="84"/>
    </row>
    <row r="17" spans="1:13" x14ac:dyDescent="0.3">
      <c r="A17" s="9"/>
      <c r="B17" s="15" t="s">
        <v>16</v>
      </c>
      <c r="C17" s="21">
        <f>SUM(C13:C16)</f>
        <v>99</v>
      </c>
      <c r="D17" s="16">
        <f>D13+D14+D15+D16</f>
        <v>12482700</v>
      </c>
      <c r="E17" s="16">
        <f t="shared" ref="E17:L17" si="2">E13+E14+E15+E16</f>
        <v>65375.619999999995</v>
      </c>
      <c r="F17" s="16">
        <f t="shared" si="2"/>
        <v>333371.21999999997</v>
      </c>
      <c r="G17" s="16">
        <f t="shared" si="2"/>
        <v>12083953.1</v>
      </c>
      <c r="H17" s="16">
        <f t="shared" si="2"/>
        <v>65375.619999999995</v>
      </c>
      <c r="I17" s="16">
        <f t="shared" si="2"/>
        <v>333371.21999999997</v>
      </c>
      <c r="J17" s="16">
        <f t="shared" si="2"/>
        <v>2170953.5</v>
      </c>
      <c r="K17" s="16">
        <f t="shared" si="2"/>
        <v>5625646</v>
      </c>
      <c r="L17" s="16">
        <f t="shared" si="2"/>
        <v>4287353.5999999996</v>
      </c>
      <c r="M17" s="10"/>
    </row>
    <row r="18" spans="1:13" ht="20.25" customHeight="1" x14ac:dyDescent="0.3">
      <c r="A18" s="20"/>
      <c r="B18" s="79" t="s">
        <v>9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1"/>
    </row>
    <row r="19" spans="1:13" ht="40.5" customHeight="1" x14ac:dyDescent="0.3">
      <c r="A19" s="11">
        <v>7</v>
      </c>
      <c r="B19" s="22" t="s">
        <v>1</v>
      </c>
      <c r="C19" s="54">
        <v>13</v>
      </c>
      <c r="D19" s="13">
        <f>E19+F19+G19</f>
        <v>1154000</v>
      </c>
      <c r="E19" s="13">
        <v>9323</v>
      </c>
      <c r="F19" s="13">
        <v>46160</v>
      </c>
      <c r="G19" s="51">
        <v>1098517</v>
      </c>
      <c r="H19" s="18">
        <v>9323</v>
      </c>
      <c r="I19" s="18">
        <v>46160</v>
      </c>
      <c r="J19" s="23">
        <v>690530</v>
      </c>
      <c r="K19" s="23">
        <v>407987</v>
      </c>
      <c r="L19" s="23"/>
      <c r="M19" s="82" t="s">
        <v>37</v>
      </c>
    </row>
    <row r="20" spans="1:13" ht="40.5" customHeight="1" x14ac:dyDescent="0.3">
      <c r="A20" s="11">
        <v>8</v>
      </c>
      <c r="B20" s="22" t="s">
        <v>2</v>
      </c>
      <c r="C20" s="54">
        <v>10</v>
      </c>
      <c r="D20" s="13">
        <f t="shared" ref="D20:D23" si="3">E20+F20+G20</f>
        <v>890000</v>
      </c>
      <c r="E20" s="13">
        <v>7120</v>
      </c>
      <c r="F20" s="13">
        <v>35600</v>
      </c>
      <c r="G20" s="51">
        <v>847280</v>
      </c>
      <c r="H20" s="18">
        <v>7120</v>
      </c>
      <c r="I20" s="18">
        <v>35600</v>
      </c>
      <c r="J20" s="23">
        <v>541050</v>
      </c>
      <c r="K20" s="23">
        <v>306230</v>
      </c>
      <c r="L20" s="23"/>
      <c r="M20" s="83"/>
    </row>
    <row r="21" spans="1:13" ht="40.5" x14ac:dyDescent="0.3">
      <c r="A21" s="11">
        <v>9</v>
      </c>
      <c r="B21" s="22" t="s">
        <v>3</v>
      </c>
      <c r="C21" s="54">
        <v>45</v>
      </c>
      <c r="D21" s="13">
        <f t="shared" si="3"/>
        <v>3820000</v>
      </c>
      <c r="E21" s="13">
        <v>30560</v>
      </c>
      <c r="F21" s="13">
        <v>152800</v>
      </c>
      <c r="G21" s="51">
        <v>3636640</v>
      </c>
      <c r="H21" s="18">
        <v>30560</v>
      </c>
      <c r="I21" s="18">
        <v>152800</v>
      </c>
      <c r="J21" s="23">
        <v>1109900</v>
      </c>
      <c r="K21" s="23">
        <v>1500000</v>
      </c>
      <c r="L21" s="23">
        <v>1026740</v>
      </c>
      <c r="M21" s="83"/>
    </row>
    <row r="22" spans="1:13" ht="40.5" x14ac:dyDescent="0.3">
      <c r="A22" s="11">
        <v>10</v>
      </c>
      <c r="B22" s="22" t="s">
        <v>26</v>
      </c>
      <c r="C22" s="54">
        <v>60</v>
      </c>
      <c r="D22" s="13">
        <f t="shared" si="3"/>
        <v>5040000</v>
      </c>
      <c r="E22" s="13">
        <v>40320</v>
      </c>
      <c r="F22" s="13">
        <v>201600</v>
      </c>
      <c r="G22" s="51">
        <v>4798080</v>
      </c>
      <c r="H22" s="18">
        <v>40320</v>
      </c>
      <c r="I22" s="18">
        <v>201600</v>
      </c>
      <c r="J22" s="23">
        <v>762800</v>
      </c>
      <c r="K22" s="23">
        <v>2000000</v>
      </c>
      <c r="L22" s="23">
        <v>2035280</v>
      </c>
      <c r="M22" s="83"/>
    </row>
    <row r="23" spans="1:13" ht="40.5" x14ac:dyDescent="0.3">
      <c r="A23" s="11">
        <v>11</v>
      </c>
      <c r="B23" s="22" t="s">
        <v>15</v>
      </c>
      <c r="C23" s="54">
        <v>20</v>
      </c>
      <c r="D23" s="13">
        <f t="shared" si="3"/>
        <v>1840000</v>
      </c>
      <c r="E23" s="13">
        <v>14720</v>
      </c>
      <c r="F23" s="13">
        <v>73600</v>
      </c>
      <c r="G23" s="51">
        <v>1751680</v>
      </c>
      <c r="H23" s="18">
        <v>14720</v>
      </c>
      <c r="I23" s="18">
        <v>73600</v>
      </c>
      <c r="J23" s="23">
        <v>1038800</v>
      </c>
      <c r="K23" s="23">
        <v>712880</v>
      </c>
      <c r="L23" s="23"/>
      <c r="M23" s="84"/>
    </row>
    <row r="24" spans="1:13" x14ac:dyDescent="0.3">
      <c r="A24" s="9"/>
      <c r="B24" s="15" t="s">
        <v>16</v>
      </c>
      <c r="C24" s="21">
        <f>SUM(C19:C23)</f>
        <v>148</v>
      </c>
      <c r="D24" s="16">
        <f>D19+D20+D21+D22+D23</f>
        <v>12744000</v>
      </c>
      <c r="E24" s="16">
        <f t="shared" ref="E24:L24" si="4">E19+E20+E21+E22+E23</f>
        <v>102043</v>
      </c>
      <c r="F24" s="16">
        <f t="shared" si="4"/>
        <v>509760</v>
      </c>
      <c r="G24" s="16">
        <f t="shared" si="4"/>
        <v>12132197</v>
      </c>
      <c r="H24" s="16">
        <f t="shared" si="4"/>
        <v>102043</v>
      </c>
      <c r="I24" s="16">
        <f t="shared" si="4"/>
        <v>509760</v>
      </c>
      <c r="J24" s="16">
        <f t="shared" si="4"/>
        <v>4143080</v>
      </c>
      <c r="K24" s="16">
        <f t="shared" si="4"/>
        <v>4927097</v>
      </c>
      <c r="L24" s="16">
        <f t="shared" si="4"/>
        <v>3062020</v>
      </c>
      <c r="M24" s="10"/>
    </row>
    <row r="25" spans="1:13" x14ac:dyDescent="0.3">
      <c r="A25" s="20"/>
      <c r="B25" s="79" t="s">
        <v>7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1"/>
    </row>
    <row r="26" spans="1:13" s="37" customFormat="1" ht="40.5" customHeight="1" x14ac:dyDescent="0.3">
      <c r="A26" s="11">
        <v>12</v>
      </c>
      <c r="B26" s="22" t="s">
        <v>22</v>
      </c>
      <c r="C26" s="11">
        <v>28</v>
      </c>
      <c r="D26" s="18">
        <f>E26+F26+G26</f>
        <v>1230001</v>
      </c>
      <c r="E26" s="18">
        <v>7695</v>
      </c>
      <c r="F26" s="18">
        <v>38472</v>
      </c>
      <c r="G26" s="23">
        <v>1183834</v>
      </c>
      <c r="H26" s="18">
        <v>7695</v>
      </c>
      <c r="I26" s="18">
        <v>38472</v>
      </c>
      <c r="J26" s="23">
        <v>183834</v>
      </c>
      <c r="K26" s="23">
        <v>1000000</v>
      </c>
      <c r="L26" s="23"/>
      <c r="M26" s="74" t="s">
        <v>38</v>
      </c>
    </row>
    <row r="27" spans="1:13" s="37" customFormat="1" ht="121.5" customHeight="1" x14ac:dyDescent="0.3">
      <c r="A27" s="11">
        <v>13</v>
      </c>
      <c r="B27" s="72" t="s">
        <v>21</v>
      </c>
      <c r="C27" s="27">
        <v>19.100000000000001</v>
      </c>
      <c r="D27" s="25">
        <f>E27+F27+G27</f>
        <v>1949999</v>
      </c>
      <c r="E27" s="25">
        <v>14158</v>
      </c>
      <c r="F27" s="25">
        <v>70791</v>
      </c>
      <c r="G27" s="23">
        <v>1865050</v>
      </c>
      <c r="H27" s="25">
        <v>14158</v>
      </c>
      <c r="I27" s="25">
        <v>70791</v>
      </c>
      <c r="J27" s="23">
        <v>865050</v>
      </c>
      <c r="K27" s="23">
        <v>1000000</v>
      </c>
      <c r="L27" s="23"/>
      <c r="M27" s="75"/>
    </row>
    <row r="28" spans="1:13" s="37" customFormat="1" x14ac:dyDescent="0.3">
      <c r="A28" s="9"/>
      <c r="B28" s="26" t="s">
        <v>16</v>
      </c>
      <c r="C28" s="59">
        <f>SUM(C26:C27)</f>
        <v>47.1</v>
      </c>
      <c r="D28" s="73">
        <f>D26+D27</f>
        <v>3180000</v>
      </c>
      <c r="E28" s="73">
        <f>E26+E27</f>
        <v>21853</v>
      </c>
      <c r="F28" s="73">
        <f>F26+F27</f>
        <v>109263</v>
      </c>
      <c r="G28" s="73">
        <f>G26+G27</f>
        <v>3048884</v>
      </c>
      <c r="H28" s="73">
        <f t="shared" ref="H28:K28" si="5">H26+H27</f>
        <v>21853</v>
      </c>
      <c r="I28" s="73">
        <f t="shared" si="5"/>
        <v>109263</v>
      </c>
      <c r="J28" s="73">
        <f t="shared" si="5"/>
        <v>1048884</v>
      </c>
      <c r="K28" s="73">
        <f t="shared" si="5"/>
        <v>2000000</v>
      </c>
      <c r="L28" s="73"/>
      <c r="M28" s="20"/>
    </row>
    <row r="29" spans="1:13" s="37" customFormat="1" x14ac:dyDescent="0.3">
      <c r="A29" s="20"/>
      <c r="B29" s="79" t="s">
        <v>4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1"/>
    </row>
    <row r="30" spans="1:13" s="37" customFormat="1" ht="40.5" customHeight="1" x14ac:dyDescent="0.3">
      <c r="A30" s="11">
        <v>14</v>
      </c>
      <c r="B30" s="22" t="s">
        <v>8</v>
      </c>
      <c r="C30" s="11">
        <v>700</v>
      </c>
      <c r="D30" s="18">
        <f>E30+F30+G30</f>
        <v>1560000</v>
      </c>
      <c r="E30" s="18">
        <v>12480</v>
      </c>
      <c r="F30" s="18">
        <v>62400</v>
      </c>
      <c r="G30" s="18">
        <v>1485120</v>
      </c>
      <c r="H30" s="18">
        <v>12480</v>
      </c>
      <c r="I30" s="18">
        <v>62400</v>
      </c>
      <c r="J30" s="18">
        <v>105120</v>
      </c>
      <c r="K30" s="18">
        <v>1380000</v>
      </c>
      <c r="L30" s="18"/>
      <c r="M30" s="82" t="s">
        <v>39</v>
      </c>
    </row>
    <row r="31" spans="1:13" s="37" customFormat="1" ht="60.75" customHeight="1" x14ac:dyDescent="0.3">
      <c r="A31" s="27">
        <v>15</v>
      </c>
      <c r="B31" s="14" t="s">
        <v>35</v>
      </c>
      <c r="C31" s="27">
        <v>86</v>
      </c>
      <c r="D31" s="18">
        <f>E31+F31+G31</f>
        <v>1322081.4130000002</v>
      </c>
      <c r="E31" s="25">
        <v>9173.1579999999994</v>
      </c>
      <c r="F31" s="25">
        <v>45865.79</v>
      </c>
      <c r="G31" s="18">
        <v>1267042.4650000001</v>
      </c>
      <c r="H31" s="25">
        <v>9173.1579999999994</v>
      </c>
      <c r="I31" s="25">
        <v>45865.79</v>
      </c>
      <c r="J31" s="18">
        <v>700000</v>
      </c>
      <c r="K31" s="18">
        <v>567042.46499999997</v>
      </c>
      <c r="L31" s="18"/>
      <c r="M31" s="83"/>
    </row>
    <row r="32" spans="1:13" ht="108.75" customHeight="1" x14ac:dyDescent="0.3">
      <c r="A32" s="11">
        <v>16</v>
      </c>
      <c r="B32" s="22" t="s">
        <v>29</v>
      </c>
      <c r="C32" s="11">
        <v>73</v>
      </c>
      <c r="D32" s="18">
        <f>E32+F32+G32</f>
        <v>1600000</v>
      </c>
      <c r="E32" s="28">
        <v>13120</v>
      </c>
      <c r="F32" s="28">
        <v>65600</v>
      </c>
      <c r="G32" s="18">
        <v>1521280</v>
      </c>
      <c r="H32" s="28">
        <v>13120</v>
      </c>
      <c r="I32" s="28">
        <v>65600</v>
      </c>
      <c r="J32" s="18">
        <v>521280</v>
      </c>
      <c r="K32" s="18">
        <v>1000000</v>
      </c>
      <c r="L32" s="18"/>
      <c r="M32" s="84"/>
    </row>
    <row r="33" spans="1:20" x14ac:dyDescent="0.3">
      <c r="A33" s="9"/>
      <c r="B33" s="15" t="s">
        <v>16</v>
      </c>
      <c r="C33" s="21">
        <f>SUM(C30:C32)</f>
        <v>859</v>
      </c>
      <c r="D33" s="29">
        <f>D30+D31+D32</f>
        <v>4482081.4130000006</v>
      </c>
      <c r="E33" s="29">
        <f>E30+E31+E32</f>
        <v>34773.157999999996</v>
      </c>
      <c r="F33" s="29">
        <f t="shared" ref="F33:K33" si="6">F30+F31+F32</f>
        <v>173865.79</v>
      </c>
      <c r="G33" s="29">
        <f t="shared" si="6"/>
        <v>4273442.4649999999</v>
      </c>
      <c r="H33" s="29">
        <f t="shared" si="6"/>
        <v>34773.157999999996</v>
      </c>
      <c r="I33" s="29">
        <f t="shared" si="6"/>
        <v>173865.79</v>
      </c>
      <c r="J33" s="52">
        <f t="shared" si="6"/>
        <v>1326400</v>
      </c>
      <c r="K33" s="52">
        <f t="shared" si="6"/>
        <v>2947042.4649999999</v>
      </c>
      <c r="L33" s="48"/>
      <c r="M33" s="10"/>
    </row>
    <row r="34" spans="1:20" ht="20.25" customHeight="1" x14ac:dyDescent="0.3">
      <c r="A34" s="20"/>
      <c r="B34" s="79" t="s">
        <v>25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1"/>
    </row>
    <row r="35" spans="1:20" ht="101.25" x14ac:dyDescent="0.3">
      <c r="A35" s="54">
        <v>17</v>
      </c>
      <c r="B35" s="55" t="s">
        <v>33</v>
      </c>
      <c r="C35" s="54">
        <v>50</v>
      </c>
      <c r="D35" s="56">
        <f>E35+F35+G35</f>
        <v>6755016.5</v>
      </c>
      <c r="E35" s="56">
        <v>16594.3</v>
      </c>
      <c r="F35" s="56">
        <v>82971.399999999994</v>
      </c>
      <c r="G35" s="56">
        <v>6655450.7999999998</v>
      </c>
      <c r="H35" s="56">
        <v>16594.3</v>
      </c>
      <c r="I35" s="56">
        <v>82971.399999999994</v>
      </c>
      <c r="J35" s="56">
        <v>3000000</v>
      </c>
      <c r="K35" s="56">
        <v>3655450.8</v>
      </c>
      <c r="L35" s="56"/>
      <c r="M35" s="88"/>
      <c r="T35" s="61"/>
    </row>
    <row r="36" spans="1:20" ht="60.75" x14ac:dyDescent="0.3">
      <c r="A36" s="54">
        <v>18</v>
      </c>
      <c r="B36" s="55" t="s">
        <v>10</v>
      </c>
      <c r="C36" s="54">
        <v>7.3</v>
      </c>
      <c r="D36" s="56">
        <v>3125976.5</v>
      </c>
      <c r="E36" s="56"/>
      <c r="F36" s="56"/>
      <c r="G36" s="56">
        <f>D36</f>
        <v>3125976.5</v>
      </c>
      <c r="H36" s="56"/>
      <c r="I36" s="56"/>
      <c r="J36" s="56">
        <v>1000000</v>
      </c>
      <c r="K36" s="56">
        <v>2125976.5</v>
      </c>
      <c r="L36" s="56"/>
      <c r="M36" s="89"/>
    </row>
    <row r="37" spans="1:20" x14ac:dyDescent="0.3">
      <c r="A37" s="54"/>
      <c r="B37" s="57" t="s">
        <v>16</v>
      </c>
      <c r="C37" s="60">
        <f>SUM(C35:C36)</f>
        <v>57.3</v>
      </c>
      <c r="D37" s="58">
        <f>D35+D36</f>
        <v>9880993</v>
      </c>
      <c r="E37" s="58">
        <f t="shared" ref="E37:F37" si="7">E35+E36</f>
        <v>16594.3</v>
      </c>
      <c r="F37" s="58">
        <f t="shared" si="7"/>
        <v>82971.399999999994</v>
      </c>
      <c r="G37" s="58">
        <f>6502989.7+G36</f>
        <v>9628966.1999999993</v>
      </c>
      <c r="H37" s="58">
        <f>H36+H35</f>
        <v>16594.3</v>
      </c>
      <c r="I37" s="58">
        <f>I36+I35</f>
        <v>82971.399999999994</v>
      </c>
      <c r="J37" s="58">
        <f>J36+J35</f>
        <v>4000000</v>
      </c>
      <c r="K37" s="58">
        <f>K36+K35</f>
        <v>5781427.2999999998</v>
      </c>
      <c r="L37" s="58"/>
      <c r="M37" s="10"/>
    </row>
    <row r="38" spans="1:20" ht="28.5" customHeight="1" x14ac:dyDescent="0.3">
      <c r="A38" s="87" t="s">
        <v>27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</row>
    <row r="39" spans="1:20" ht="114" customHeight="1" x14ac:dyDescent="0.3">
      <c r="A39" s="53">
        <v>19</v>
      </c>
      <c r="B39" s="14" t="s">
        <v>28</v>
      </c>
      <c r="C39" s="27">
        <v>603.9</v>
      </c>
      <c r="D39" s="25">
        <f>E39+F39+G39</f>
        <v>10337019</v>
      </c>
      <c r="E39" s="30">
        <v>57220.6</v>
      </c>
      <c r="F39" s="30">
        <v>286104.2</v>
      </c>
      <c r="G39" s="25">
        <v>9993694.1999999993</v>
      </c>
      <c r="H39" s="49">
        <v>57220.6</v>
      </c>
      <c r="I39" s="49">
        <v>286104.2</v>
      </c>
      <c r="J39" s="25">
        <v>1200000</v>
      </c>
      <c r="K39" s="25">
        <v>4293328</v>
      </c>
      <c r="L39" s="25">
        <v>4500366.2</v>
      </c>
      <c r="M39" s="74" t="s">
        <v>38</v>
      </c>
    </row>
    <row r="40" spans="1:20" x14ac:dyDescent="0.3">
      <c r="A40" s="34"/>
      <c r="B40" s="26" t="s">
        <v>16</v>
      </c>
      <c r="C40" s="59">
        <f>SUM(C39)</f>
        <v>603.9</v>
      </c>
      <c r="D40" s="31">
        <f>D39</f>
        <v>10337019</v>
      </c>
      <c r="E40" s="31">
        <f t="shared" ref="E40:L40" si="8">E39</f>
        <v>57220.6</v>
      </c>
      <c r="F40" s="31">
        <f t="shared" si="8"/>
        <v>286104.2</v>
      </c>
      <c r="G40" s="31">
        <f t="shared" si="8"/>
        <v>9993694.1999999993</v>
      </c>
      <c r="H40" s="31">
        <f t="shared" si="8"/>
        <v>57220.6</v>
      </c>
      <c r="I40" s="31">
        <f t="shared" si="8"/>
        <v>286104.2</v>
      </c>
      <c r="J40" s="31">
        <f t="shared" si="8"/>
        <v>1200000</v>
      </c>
      <c r="K40" s="31">
        <f t="shared" si="8"/>
        <v>4293328</v>
      </c>
      <c r="L40" s="31">
        <f t="shared" si="8"/>
        <v>4500366.2</v>
      </c>
      <c r="M40" s="75"/>
    </row>
    <row r="41" spans="1:20" s="71" customFormat="1" ht="26.25" x14ac:dyDescent="0.4">
      <c r="A41" s="66"/>
      <c r="B41" s="67" t="s">
        <v>17</v>
      </c>
      <c r="C41" s="68">
        <f>C40+C37+C33+C28+C24+C17+C11</f>
        <v>1819.2999999999997</v>
      </c>
      <c r="D41" s="69">
        <f>D40+D37+D33+D28+D24+D17+D11</f>
        <v>58847574.182999998</v>
      </c>
      <c r="E41" s="69">
        <f>E40+E37+E33+E28+E24+E17+E11</f>
        <v>301451.47799999994</v>
      </c>
      <c r="F41" s="69">
        <f>F40+F37+F33+F28+F24+F17+F11</f>
        <v>1578414.58</v>
      </c>
      <c r="G41" s="69">
        <f>G40+G37+G33+G28+G24+G17+G11</f>
        <v>56815246.964999996</v>
      </c>
      <c r="H41" s="69">
        <f>H40+H37+H33+H28+H24+H17+H11</f>
        <v>366574.47799999994</v>
      </c>
      <c r="I41" s="69">
        <f>I40+I37+I33+I28+I24+I17+I11</f>
        <v>3295657.6100000003</v>
      </c>
      <c r="J41" s="69">
        <f>J40+J37+J33+J28+J24+J17+J11</f>
        <v>15778695.5</v>
      </c>
      <c r="K41" s="69">
        <f>K40+K37+K33+K28+K24+K17+K11</f>
        <v>27556906.765000001</v>
      </c>
      <c r="L41" s="69">
        <f>L40+L37+L33+L28+L24+L17+L11</f>
        <v>11849739.800000001</v>
      </c>
      <c r="M41" s="70"/>
    </row>
    <row r="42" spans="1:20" x14ac:dyDescent="0.3">
      <c r="A42" s="32"/>
      <c r="B42" s="6"/>
      <c r="C42" s="6"/>
      <c r="D42" s="35"/>
      <c r="E42" s="35"/>
      <c r="F42" s="35"/>
      <c r="G42" s="35"/>
      <c r="H42" s="35"/>
      <c r="I42" s="35"/>
      <c r="J42" s="35"/>
      <c r="K42" s="35"/>
      <c r="L42" s="35"/>
      <c r="M42" s="7"/>
    </row>
    <row r="43" spans="1:20" s="33" customFormat="1" ht="21.75" customHeight="1" x14ac:dyDescent="0.2"/>
    <row r="44" spans="1:20" s="33" customFormat="1" ht="27.75" customHeight="1" x14ac:dyDescent="0.2">
      <c r="H44" s="63"/>
      <c r="I44" s="65"/>
    </row>
    <row r="45" spans="1:20" ht="33" customHeight="1" x14ac:dyDescent="0.3">
      <c r="A45" s="38"/>
      <c r="E45" s="62"/>
    </row>
    <row r="46" spans="1:20" x14ac:dyDescent="0.3">
      <c r="A46" s="38"/>
      <c r="J46" s="64"/>
    </row>
    <row r="47" spans="1:20" x14ac:dyDescent="0.3">
      <c r="A47" s="38"/>
    </row>
  </sheetData>
  <mergeCells count="22">
    <mergeCell ref="B3:M4"/>
    <mergeCell ref="A5:A6"/>
    <mergeCell ref="D5:D6"/>
    <mergeCell ref="E5:G5"/>
    <mergeCell ref="B5:B6"/>
    <mergeCell ref="M5:M7"/>
    <mergeCell ref="H5:L5"/>
    <mergeCell ref="C5:C6"/>
    <mergeCell ref="M39:M40"/>
    <mergeCell ref="B8:M8"/>
    <mergeCell ref="B12:M12"/>
    <mergeCell ref="B18:M18"/>
    <mergeCell ref="M13:M16"/>
    <mergeCell ref="M19:M23"/>
    <mergeCell ref="M9:M10"/>
    <mergeCell ref="A38:M38"/>
    <mergeCell ref="M35:M36"/>
    <mergeCell ref="M26:M27"/>
    <mergeCell ref="B25:M25"/>
    <mergeCell ref="B29:M29"/>
    <mergeCell ref="B34:M34"/>
    <mergeCell ref="M30:M32"/>
  </mergeCells>
  <pageMargins left="0.59055118110236227" right="0.59055118110236227" top="0.59055118110236227" bottom="0.59055118110236227" header="0.31496062992125984" footer="0.31496062992125984"/>
  <pageSetup paperSize="9" scale="36" fitToHeight="0" orientation="landscape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20"/>
  <sheetViews>
    <sheetView workbookViewId="0">
      <selection activeCell="H13" sqref="H13"/>
    </sheetView>
  </sheetViews>
  <sheetFormatPr defaultRowHeight="15" x14ac:dyDescent="0.2"/>
  <cols>
    <col min="7" max="7" width="10.88671875" customWidth="1"/>
    <col min="8" max="8" width="11.33203125" customWidth="1"/>
  </cols>
  <sheetData>
    <row r="5" spans="1:8" x14ac:dyDescent="0.2">
      <c r="A5" s="2"/>
      <c r="B5" s="3"/>
      <c r="C5" s="3"/>
      <c r="D5" s="3"/>
      <c r="E5" s="3"/>
      <c r="F5" s="3"/>
      <c r="H5" s="1"/>
    </row>
    <row r="6" spans="1:8" x14ac:dyDescent="0.2">
      <c r="A6" s="3"/>
      <c r="B6" s="2"/>
      <c r="C6" s="3"/>
      <c r="D6" s="3"/>
      <c r="E6" s="3"/>
      <c r="F6" s="3"/>
    </row>
    <row r="7" spans="1:8" x14ac:dyDescent="0.2">
      <c r="A7" s="3"/>
      <c r="B7" s="3"/>
      <c r="C7" s="2"/>
      <c r="D7" s="3"/>
      <c r="E7" s="3"/>
      <c r="F7" s="3"/>
    </row>
    <row r="8" spans="1:8" x14ac:dyDescent="0.2">
      <c r="A8" s="4"/>
      <c r="B8" s="4"/>
      <c r="C8" s="4"/>
      <c r="D8" s="4"/>
      <c r="E8" s="4"/>
      <c r="F8" s="4"/>
    </row>
    <row r="9" spans="1:8" x14ac:dyDescent="0.2">
      <c r="A9" s="4"/>
      <c r="B9" s="4"/>
      <c r="C9" s="4"/>
      <c r="D9" s="4"/>
      <c r="E9" s="4"/>
      <c r="F9" s="4"/>
    </row>
    <row r="10" spans="1:8" x14ac:dyDescent="0.2">
      <c r="A10" s="4"/>
      <c r="B10" s="4"/>
      <c r="C10" s="4"/>
      <c r="D10" s="4"/>
      <c r="E10" s="4"/>
      <c r="F10" s="4"/>
    </row>
    <row r="11" spans="1:8" x14ac:dyDescent="0.2">
      <c r="A11" s="4"/>
      <c r="B11" s="4"/>
      <c r="C11" s="4"/>
      <c r="D11" s="4"/>
      <c r="E11" s="4"/>
      <c r="F11" s="4"/>
    </row>
    <row r="12" spans="1:8" x14ac:dyDescent="0.2">
      <c r="A12" s="4"/>
      <c r="B12" s="4"/>
      <c r="C12" s="4"/>
      <c r="D12" s="4"/>
      <c r="E12" s="4"/>
      <c r="F12" s="4"/>
    </row>
    <row r="13" spans="1:8" x14ac:dyDescent="0.2">
      <c r="A13" s="4"/>
      <c r="B13" s="4"/>
      <c r="C13" s="4"/>
      <c r="D13" s="4"/>
      <c r="E13" s="4"/>
      <c r="F13" s="4"/>
    </row>
    <row r="14" spans="1:8" x14ac:dyDescent="0.2">
      <c r="A14" s="4"/>
      <c r="B14" s="4"/>
      <c r="C14" s="4"/>
      <c r="D14" s="4"/>
      <c r="E14" s="4"/>
      <c r="F14" s="4"/>
    </row>
    <row r="15" spans="1:8" x14ac:dyDescent="0.2">
      <c r="A15" s="4"/>
      <c r="B15" s="4"/>
      <c r="C15" s="4"/>
      <c r="D15" s="4"/>
      <c r="E15" s="4"/>
      <c r="F15" s="4"/>
    </row>
    <row r="16" spans="1:8" x14ac:dyDescent="0.2">
      <c r="A16" s="2"/>
      <c r="B16" s="3"/>
      <c r="C16" s="3"/>
      <c r="D16" s="3"/>
      <c r="E16" s="3"/>
      <c r="F16" s="3"/>
      <c r="G16" s="1"/>
    </row>
    <row r="17" spans="1:6" x14ac:dyDescent="0.2">
      <c r="A17" s="3"/>
      <c r="B17" s="2"/>
      <c r="C17" s="3"/>
      <c r="D17" s="3"/>
      <c r="E17" s="3"/>
      <c r="F17" s="3"/>
    </row>
    <row r="18" spans="1:6" x14ac:dyDescent="0.2">
      <c r="A18" s="3"/>
      <c r="B18" s="3"/>
      <c r="C18" s="2"/>
      <c r="D18" s="3"/>
      <c r="E18" s="3"/>
      <c r="F18" s="3"/>
    </row>
    <row r="19" spans="1:6" x14ac:dyDescent="0.2">
      <c r="A19" s="5"/>
      <c r="B19" s="4"/>
      <c r="C19" s="4"/>
      <c r="D19" s="4"/>
      <c r="E19" s="4"/>
      <c r="F19" s="4"/>
    </row>
    <row r="20" spans="1:6" x14ac:dyDescent="0.2">
      <c r="A20" s="4"/>
      <c r="B20" s="4"/>
      <c r="C20" s="4"/>
      <c r="D20" s="4"/>
      <c r="E20" s="4"/>
      <c r="F20" s="4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новые вод-ща</vt:lpstr>
      <vt:lpstr>Лист1</vt:lpstr>
      <vt:lpstr>'новые вод-ща'!Заголовки_для_печати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ADK project</dc:creator>
  <cp:lastModifiedBy>Admin</cp:lastModifiedBy>
  <cp:lastPrinted>2017-11-07T02:55:39Z</cp:lastPrinted>
  <dcterms:created xsi:type="dcterms:W3CDTF">2015-04-21T00:40:11Z</dcterms:created>
  <dcterms:modified xsi:type="dcterms:W3CDTF">2017-11-07T02:55:41Z</dcterms:modified>
</cp:coreProperties>
</file>