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езервуар-09-10-2017\Тарифооброзование\18 - Отчеты\2 - ОИТС\ОИТС за 2018\В интернет-уведомление\за 2-полугодие\"/>
    </mc:Choice>
  </mc:AlternateContent>
  <bookViews>
    <workbookView xWindow="480" yWindow="150" windowWidth="18195" windowHeight="10980" activeTab="1"/>
  </bookViews>
  <sheets>
    <sheet name="сведения" sheetId="1" r:id="rId1"/>
    <sheet name="отчет" sheetId="5" r:id="rId2"/>
    <sheet name="сведения на гос" sheetId="3" state="hidden" r:id="rId3"/>
    <sheet name="отчет на гос" sheetId="6" state="hidden" r:id="rId4"/>
  </sheets>
  <definedNames>
    <definedName name="_xlnm.Print_Area" localSheetId="1">отчет!$A$1:$G$73</definedName>
    <definedName name="_xlnm.Print_Area" localSheetId="0">сведения!$A$1:$F$73</definedName>
  </definedNames>
  <calcPr calcId="162913"/>
</workbook>
</file>

<file path=xl/calcChain.xml><?xml version="1.0" encoding="utf-8"?>
<calcChain xmlns="http://schemas.openxmlformats.org/spreadsheetml/2006/main">
  <c r="F59" i="5" l="1"/>
  <c r="F56" i="5"/>
  <c r="D55" i="5"/>
  <c r="F55" i="5" s="1"/>
  <c r="F54" i="5"/>
  <c r="E51" i="5"/>
  <c r="F51" i="5" s="1"/>
  <c r="F50" i="5"/>
  <c r="F49" i="5"/>
  <c r="F48" i="5"/>
  <c r="F47" i="5"/>
  <c r="F46" i="5"/>
  <c r="F45" i="5"/>
  <c r="D44" i="5"/>
  <c r="D32" i="5" s="1"/>
  <c r="D31" i="5" s="1"/>
  <c r="E43" i="5"/>
  <c r="F43" i="5" s="1"/>
  <c r="F41" i="5"/>
  <c r="E39" i="5"/>
  <c r="F39" i="5" s="1"/>
  <c r="E38" i="5"/>
  <c r="F38" i="5" s="1"/>
  <c r="E37" i="5"/>
  <c r="F37" i="5" s="1"/>
  <c r="E36" i="5"/>
  <c r="F36" i="5" s="1"/>
  <c r="E35" i="5"/>
  <c r="F35" i="5" s="1"/>
  <c r="E34" i="5"/>
  <c r="F34" i="5" s="1"/>
  <c r="E33" i="5"/>
  <c r="F30" i="5"/>
  <c r="E27" i="5"/>
  <c r="D27" i="5"/>
  <c r="F26" i="5"/>
  <c r="E25" i="5"/>
  <c r="D25" i="5"/>
  <c r="F24" i="5"/>
  <c r="E23" i="5"/>
  <c r="F23" i="5" s="1"/>
  <c r="E22" i="5"/>
  <c r="F22" i="5" s="1"/>
  <c r="E21" i="5"/>
  <c r="F21" i="5" s="1"/>
  <c r="D20" i="5"/>
  <c r="E19" i="5"/>
  <c r="F19" i="5" s="1"/>
  <c r="E17" i="5"/>
  <c r="D15" i="5"/>
  <c r="D53" i="1"/>
  <c r="E53" i="1" s="1"/>
  <c r="D45" i="1"/>
  <c r="E45" i="1" s="1"/>
  <c r="E26" i="1"/>
  <c r="E28" i="1"/>
  <c r="E32" i="1"/>
  <c r="E43" i="1"/>
  <c r="E47" i="1"/>
  <c r="E48" i="1"/>
  <c r="E49" i="1"/>
  <c r="E50" i="1"/>
  <c r="E51" i="1"/>
  <c r="E52" i="1"/>
  <c r="E56" i="1"/>
  <c r="E58" i="1"/>
  <c r="E61" i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E15" i="5" l="1"/>
  <c r="F15" i="5" s="1"/>
  <c r="F25" i="5"/>
  <c r="E44" i="5"/>
  <c r="F44" i="5" s="1"/>
  <c r="F27" i="5"/>
  <c r="D14" i="5"/>
  <c r="D52" i="5" s="1"/>
  <c r="D53" i="5" s="1"/>
  <c r="E20" i="5"/>
  <c r="F20" i="5" s="1"/>
  <c r="F17" i="5"/>
  <c r="F33" i="5"/>
  <c r="D25" i="1"/>
  <c r="E25" i="1" s="1"/>
  <c r="D24" i="1"/>
  <c r="E24" i="1" s="1"/>
  <c r="D23" i="1"/>
  <c r="E23" i="1" s="1"/>
  <c r="D21" i="1"/>
  <c r="E21" i="1" s="1"/>
  <c r="D19" i="1"/>
  <c r="E19" i="1" s="1"/>
  <c r="E32" i="5" l="1"/>
  <c r="F32" i="5" s="1"/>
  <c r="E14" i="5"/>
  <c r="F14" i="5" s="1"/>
  <c r="C57" i="1"/>
  <c r="E57" i="1" s="1"/>
  <c r="C27" i="1"/>
  <c r="C22" i="1"/>
  <c r="E31" i="5" l="1"/>
  <c r="F31" i="5" s="1"/>
  <c r="D63" i="6"/>
  <c r="F63" i="6" s="1"/>
  <c r="G63" i="6" s="1"/>
  <c r="F60" i="6"/>
  <c r="G60" i="6" s="1"/>
  <c r="F59" i="6"/>
  <c r="G59" i="6" s="1"/>
  <c r="F56" i="6"/>
  <c r="F55" i="6"/>
  <c r="G55" i="6" s="1"/>
  <c r="F54" i="6"/>
  <c r="G54" i="6" s="1"/>
  <c r="F53" i="6"/>
  <c r="G53" i="6" s="1"/>
  <c r="F52" i="6"/>
  <c r="G52" i="6" s="1"/>
  <c r="F51" i="6"/>
  <c r="G51" i="6" s="1"/>
  <c r="F50" i="6"/>
  <c r="G50" i="6" s="1"/>
  <c r="E48" i="6"/>
  <c r="F48" i="6" s="1"/>
  <c r="G48" i="6" s="1"/>
  <c r="D48" i="6"/>
  <c r="D36" i="6" s="1"/>
  <c r="D35" i="6" s="1"/>
  <c r="F47" i="6"/>
  <c r="G47" i="6" s="1"/>
  <c r="F46" i="6"/>
  <c r="F45" i="6"/>
  <c r="G45" i="6" s="1"/>
  <c r="F44" i="6"/>
  <c r="F43" i="6"/>
  <c r="G43" i="6" s="1"/>
  <c r="F42" i="6"/>
  <c r="G42" i="6" s="1"/>
  <c r="F41" i="6"/>
  <c r="F40" i="6"/>
  <c r="G40" i="6" s="1"/>
  <c r="F39" i="6"/>
  <c r="G39" i="6" s="1"/>
  <c r="F38" i="6"/>
  <c r="G38" i="6" s="1"/>
  <c r="E36" i="6"/>
  <c r="E35" i="6"/>
  <c r="G34" i="6"/>
  <c r="F34" i="6"/>
  <c r="F33" i="6"/>
  <c r="F32" i="6"/>
  <c r="E30" i="6"/>
  <c r="D30" i="6"/>
  <c r="F29" i="6"/>
  <c r="F28" i="6"/>
  <c r="F27" i="6"/>
  <c r="G26" i="6"/>
  <c r="F26" i="6"/>
  <c r="G25" i="6"/>
  <c r="F25" i="6"/>
  <c r="G24" i="6"/>
  <c r="F24" i="6"/>
  <c r="E22" i="6"/>
  <c r="G22" i="6" s="1"/>
  <c r="D22" i="6"/>
  <c r="F22" i="6" s="1"/>
  <c r="G21" i="6"/>
  <c r="F21" i="6"/>
  <c r="G19" i="6"/>
  <c r="F19" i="6"/>
  <c r="E16" i="6"/>
  <c r="D16" i="6"/>
  <c r="F16" i="6" s="1"/>
  <c r="E36" i="3"/>
  <c r="E35" i="3" s="1"/>
  <c r="E48" i="3"/>
  <c r="D48" i="3"/>
  <c r="D36" i="3" s="1"/>
  <c r="D35" i="3" s="1"/>
  <c r="E30" i="3"/>
  <c r="D30" i="3"/>
  <c r="E16" i="3"/>
  <c r="D16" i="3"/>
  <c r="G21" i="3"/>
  <c r="F21" i="3"/>
  <c r="E52" i="5" l="1"/>
  <c r="E15" i="6"/>
  <c r="G16" i="6"/>
  <c r="D15" i="6"/>
  <c r="D57" i="6" s="1"/>
  <c r="D58" i="6" s="1"/>
  <c r="G30" i="6"/>
  <c r="E57" i="6"/>
  <c r="F36" i="6"/>
  <c r="G36" i="6" s="1"/>
  <c r="F30" i="6"/>
  <c r="F35" i="6"/>
  <c r="G35" i="6" s="1"/>
  <c r="F52" i="5" l="1"/>
  <c r="E53" i="5"/>
  <c r="F15" i="6"/>
  <c r="G15" i="6"/>
  <c r="F57" i="6"/>
  <c r="G57" i="6" s="1"/>
  <c r="E58" i="6"/>
  <c r="F58" i="6" s="1"/>
  <c r="G58" i="6" s="1"/>
  <c r="D46" i="1"/>
  <c r="D17" i="1" l="1"/>
  <c r="C17" i="1"/>
  <c r="C46" i="1"/>
  <c r="C34" i="1" s="1"/>
  <c r="C33" i="1" s="1"/>
  <c r="D29" i="1"/>
  <c r="C29" i="1"/>
  <c r="D34" i="1"/>
  <c r="E17" i="1" l="1"/>
  <c r="E29" i="1"/>
  <c r="E46" i="1"/>
  <c r="D33" i="1"/>
  <c r="E34" i="1"/>
  <c r="D63" i="3"/>
  <c r="F60" i="3"/>
  <c r="G60" i="3" s="1"/>
  <c r="F59" i="3"/>
  <c r="G59" i="3" s="1"/>
  <c r="F56" i="3"/>
  <c r="F55" i="3"/>
  <c r="G55" i="3" s="1"/>
  <c r="F54" i="3"/>
  <c r="G54" i="3" s="1"/>
  <c r="F53" i="3"/>
  <c r="G53" i="3" s="1"/>
  <c r="F52" i="3"/>
  <c r="G52" i="3" s="1"/>
  <c r="F51" i="3"/>
  <c r="G51" i="3" s="1"/>
  <c r="F50" i="3"/>
  <c r="G50" i="3" s="1"/>
  <c r="F47" i="3"/>
  <c r="G47" i="3" s="1"/>
  <c r="F46" i="3"/>
  <c r="F45" i="3"/>
  <c r="G45" i="3" s="1"/>
  <c r="F43" i="3"/>
  <c r="G43" i="3" s="1"/>
  <c r="F42" i="3"/>
  <c r="G42" i="3" s="1"/>
  <c r="F41" i="3"/>
  <c r="F40" i="3"/>
  <c r="G40" i="3" s="1"/>
  <c r="F39" i="3"/>
  <c r="G39" i="3" s="1"/>
  <c r="F38" i="3"/>
  <c r="G38" i="3" s="1"/>
  <c r="G34" i="3"/>
  <c r="F34" i="3"/>
  <c r="F33" i="3"/>
  <c r="F32" i="3"/>
  <c r="F29" i="3"/>
  <c r="F28" i="3"/>
  <c r="F27" i="3"/>
  <c r="G26" i="3"/>
  <c r="F26" i="3"/>
  <c r="G25" i="3"/>
  <c r="F25" i="3"/>
  <c r="G24" i="3"/>
  <c r="F24" i="3"/>
  <c r="E22" i="3"/>
  <c r="D22" i="3"/>
  <c r="G19" i="3"/>
  <c r="F19" i="3"/>
  <c r="G16" i="3"/>
  <c r="F16" i="3"/>
  <c r="E33" i="1" l="1"/>
  <c r="F44" i="3"/>
  <c r="D15" i="3"/>
  <c r="G30" i="3"/>
  <c r="F30" i="3"/>
  <c r="F48" i="3"/>
  <c r="G48" i="3" s="1"/>
  <c r="F63" i="3"/>
  <c r="G63" i="3" s="1"/>
  <c r="F22" i="3"/>
  <c r="E15" i="3"/>
  <c r="G22" i="3"/>
  <c r="D57" i="3"/>
  <c r="F36" i="3"/>
  <c r="G36" i="3" s="1"/>
  <c r="D58" i="3" l="1"/>
  <c r="F15" i="3"/>
  <c r="F35" i="3"/>
  <c r="G35" i="3" s="1"/>
  <c r="E57" i="3"/>
  <c r="E58" i="3" s="1"/>
  <c r="G15" i="3"/>
  <c r="F58" i="3" l="1"/>
  <c r="G58" i="3" s="1"/>
  <c r="F57" i="3"/>
  <c r="G57" i="3" s="1"/>
  <c r="D27" i="1" l="1"/>
  <c r="E27" i="1" s="1"/>
  <c r="D22" i="1" l="1"/>
  <c r="E22" i="1" s="1"/>
  <c r="D16" i="1" l="1"/>
  <c r="D54" i="1" s="1"/>
  <c r="D55" i="1" s="1"/>
  <c r="C16" i="1"/>
  <c r="C54" i="1" s="1"/>
  <c r="E54" i="1" l="1"/>
  <c r="E16" i="1" l="1"/>
  <c r="C55" i="1" l="1"/>
</calcChain>
</file>

<file path=xl/sharedStrings.xml><?xml version="1.0" encoding="utf-8"?>
<sst xmlns="http://schemas.openxmlformats.org/spreadsheetml/2006/main" count="623" uniqueCount="211">
  <si>
    <t>№№</t>
  </si>
  <si>
    <t>1.</t>
  </si>
  <si>
    <t>1.1.</t>
  </si>
  <si>
    <t>тыс.тенге</t>
  </si>
  <si>
    <t>1.2.</t>
  </si>
  <si>
    <t>ГСМ</t>
  </si>
  <si>
    <t>1.3.</t>
  </si>
  <si>
    <t>1.4.</t>
  </si>
  <si>
    <t xml:space="preserve">2. </t>
  </si>
  <si>
    <t>2.1.</t>
  </si>
  <si>
    <t>2.2.</t>
  </si>
  <si>
    <t>3.</t>
  </si>
  <si>
    <t>Амортизация</t>
  </si>
  <si>
    <t>4.</t>
  </si>
  <si>
    <t>4.1.</t>
  </si>
  <si>
    <t>5.1.</t>
  </si>
  <si>
    <t>5.2.</t>
  </si>
  <si>
    <t>5.3.</t>
  </si>
  <si>
    <t>командировочные расходы</t>
  </si>
  <si>
    <t>П</t>
  </si>
  <si>
    <t>6.</t>
  </si>
  <si>
    <t>6.1.</t>
  </si>
  <si>
    <t>6.2.</t>
  </si>
  <si>
    <t>6.3.</t>
  </si>
  <si>
    <t>6.4.</t>
  </si>
  <si>
    <t>6.5.</t>
  </si>
  <si>
    <t>6.6.</t>
  </si>
  <si>
    <t>6.7.</t>
  </si>
  <si>
    <t>аудиторские услуги</t>
  </si>
  <si>
    <t>нотариальные услуги</t>
  </si>
  <si>
    <t>6.8.</t>
  </si>
  <si>
    <t>6.9.</t>
  </si>
  <si>
    <t>услуги связи</t>
  </si>
  <si>
    <t>6.10.</t>
  </si>
  <si>
    <t>6.11.</t>
  </si>
  <si>
    <t>Ш</t>
  </si>
  <si>
    <t>1У</t>
  </si>
  <si>
    <t>У</t>
  </si>
  <si>
    <t>Всего доходов</t>
  </si>
  <si>
    <t>У1</t>
  </si>
  <si>
    <t>УП</t>
  </si>
  <si>
    <t>%</t>
  </si>
  <si>
    <t>УШ</t>
  </si>
  <si>
    <t>тенге</t>
  </si>
  <si>
    <t xml:space="preserve">Предусмотрено в утвержденной тарифной смете </t>
  </si>
  <si>
    <t>Фактически сложившиеся показатели тарифной сметы</t>
  </si>
  <si>
    <t>Причины отклонения</t>
  </si>
  <si>
    <t>Согласно Приложению 1</t>
  </si>
  <si>
    <t>СВЕДЕНИЯ</t>
  </si>
  <si>
    <t>Индекс ИТС-1</t>
  </si>
  <si>
    <t>Согласно Приложению 2</t>
  </si>
  <si>
    <t>к Правилам утверждения тарифов (цен, ставок сборов) и тарифных смет на регулируемые услуги (товары, работы) субъектов естественных монополий, утвержденным приказом Агенства РК по регулированию естественных монополий от 19.07.2013 года № 215-ОД</t>
  </si>
  <si>
    <t>ОТЧЕТ</t>
  </si>
  <si>
    <t>Периодичность: полугодовая</t>
  </si>
  <si>
    <t>1-Қосымшаға сәйкес</t>
  </si>
  <si>
    <t xml:space="preserve">Табиғи монополияларды реттеу бойынша ҚР Агенттігінің 2013 жылғы 17 шілдедегі № 213-НҚ бұйрығымен бекітілген табиғи монополиялар субъектілерінің  реттелу қызметтеріне (тауарлар, жұмыстар) тарифтердің шектеулі деңгейін (баға,жинақ бағамдары) және тарифтік сметаларды бекіту Ережелеріне </t>
  </si>
  <si>
    <t>МӘЛІМЕТ</t>
  </si>
  <si>
    <t>Мерзімдік: жартыжылдық</t>
  </si>
  <si>
    <t>Тарифтік смета көрсеткіштерінің атаулары*</t>
  </si>
  <si>
    <t>Өлшем бірлігі</t>
  </si>
  <si>
    <t xml:space="preserve">Бекітілген тарифтік сметада қарастырылған </t>
  </si>
  <si>
    <t>Тарифтік сметаның нақты жинақталған көрсеткіштері</t>
  </si>
  <si>
    <t>Ауытқу</t>
  </si>
  <si>
    <t>Ауытқу себептері</t>
  </si>
  <si>
    <t>сәйкестік көрсеткіште</t>
  </si>
  <si>
    <t xml:space="preserve"> %</t>
  </si>
  <si>
    <t>Тауар өндіру және қызмет ұсыну шығындары, барлығы</t>
  </si>
  <si>
    <t>мың тенг</t>
  </si>
  <si>
    <t>Материалдық шығындар, барлығы</t>
  </si>
  <si>
    <t>мың.тен</t>
  </si>
  <si>
    <t>Соның ішінде:</t>
  </si>
  <si>
    <t>Шикізат және материалдар</t>
  </si>
  <si>
    <t>мың тенге</t>
  </si>
  <si>
    <t>ЖЖММ</t>
  </si>
  <si>
    <t>Жанармай (т/қуат)</t>
  </si>
  <si>
    <t>еңбекті төлеу шығындары, барлығы</t>
  </si>
  <si>
    <t>соның ішінде:</t>
  </si>
  <si>
    <t>Еңбек ақы</t>
  </si>
  <si>
    <t>Әлеуметтік салық</t>
  </si>
  <si>
    <t xml:space="preserve">Жөндеу, барлығы </t>
  </si>
  <si>
    <t>Негізгі қаражат құралын ұлғайтпайтын күрделі жөндеу</t>
  </si>
  <si>
    <t>басқада шығындар, барлығы</t>
  </si>
  <si>
    <t>Байланыс қызметі</t>
  </si>
  <si>
    <t>Еңбекті қорғау және ТҚ</t>
  </si>
  <si>
    <t>іссапар шығындары</t>
  </si>
  <si>
    <t>Міндетті сақтандыру түрлері</t>
  </si>
  <si>
    <t>Мерзім шығындары, барлығы</t>
  </si>
  <si>
    <t>Жалпы және әкімшілік шығындар, барлығы</t>
  </si>
  <si>
    <t>Әкімшілік қазметкерлерінің еңбек ақысы</t>
  </si>
  <si>
    <t>Банк қызметі</t>
  </si>
  <si>
    <t>Коммуналдық қызметтер</t>
  </si>
  <si>
    <t>Жақтас ұйымдар қызметі</t>
  </si>
  <si>
    <t>нотариалдық қызмет</t>
  </si>
  <si>
    <t>байланыс қызметі</t>
  </si>
  <si>
    <t>Салықтар</t>
  </si>
  <si>
    <t>кеңсе туарлары</t>
  </si>
  <si>
    <t>әкімшілік қызметкерлерінің біліктілігін көтеру</t>
  </si>
  <si>
    <t>Барлық шығындар</t>
  </si>
  <si>
    <t>Кіріс+,шығын-.</t>
  </si>
  <si>
    <t>Барлық кірістер</t>
  </si>
  <si>
    <t>Көрсетілетін қызметтер көлемі</t>
  </si>
  <si>
    <t>Нормативтік шығындар</t>
  </si>
  <si>
    <t>мың т</t>
  </si>
  <si>
    <t>Тариф (ҚҚС-сыз)</t>
  </si>
  <si>
    <t>Бас экономист</t>
  </si>
  <si>
    <t>ЕСЕП</t>
  </si>
  <si>
    <t>Есептік мерзім 2017 жылдың 1-жартыжылдығы</t>
  </si>
  <si>
    <t>Капитальный ремонт, не приводящий к увеличению стоимости основных фондов</t>
  </si>
  <si>
    <t>охрана труда и техника безопасности</t>
  </si>
  <si>
    <t>другие затраты (страховые)</t>
  </si>
  <si>
    <t>6.1</t>
  </si>
  <si>
    <t>6.2</t>
  </si>
  <si>
    <t>6.3</t>
  </si>
  <si>
    <t>6.4</t>
  </si>
  <si>
    <t>энергия</t>
  </si>
  <si>
    <t>6.5</t>
  </si>
  <si>
    <t>услуги банка</t>
  </si>
  <si>
    <t>6.6</t>
  </si>
  <si>
    <t>коммунальные услуги</t>
  </si>
  <si>
    <t>6.7</t>
  </si>
  <si>
    <t>услуги сторонних организаций</t>
  </si>
  <si>
    <t>6.8</t>
  </si>
  <si>
    <t>6.9</t>
  </si>
  <si>
    <t>6.10</t>
  </si>
  <si>
    <t>6.11</t>
  </si>
  <si>
    <t>Прочие расходы (расшифровать)</t>
  </si>
  <si>
    <t>6.11.1.</t>
  </si>
  <si>
    <t>почтовые услуги</t>
  </si>
  <si>
    <t>6.11.2.</t>
  </si>
  <si>
    <t>информацинные расходы</t>
  </si>
  <si>
    <t>6.11.3.</t>
  </si>
  <si>
    <t>6.11.4.</t>
  </si>
  <si>
    <t>канцелярские расходы</t>
  </si>
  <si>
    <t>6.11.5.</t>
  </si>
  <si>
    <t>периодическая печать</t>
  </si>
  <si>
    <t>6.11.6.</t>
  </si>
  <si>
    <t>содержание служебного автотранспорта</t>
  </si>
  <si>
    <t>6.11.7</t>
  </si>
  <si>
    <t>повышение квалификации</t>
  </si>
  <si>
    <t>Телефон: 51-59-36</t>
  </si>
  <si>
    <t>Директор филиала</t>
  </si>
  <si>
    <t>Б.Наметов</t>
  </si>
  <si>
    <t>Т.Калмагамбетов</t>
  </si>
  <si>
    <t>Вегетация кезеңі мамыр айынан басталады</t>
  </si>
  <si>
    <t>Вегетация кезеңі байланысты</t>
  </si>
  <si>
    <t>Қуат көзі</t>
  </si>
  <si>
    <t>аудиторлық шығындар</t>
  </si>
  <si>
    <t>Өзге шығындар</t>
  </si>
  <si>
    <t>пошта қызметі</t>
  </si>
  <si>
    <t>хабарлама қызметі</t>
  </si>
  <si>
    <t>мерзімдік басылым</t>
  </si>
  <si>
    <t>қызмет көлігі шығындары</t>
  </si>
  <si>
    <t>6.11.7.</t>
  </si>
  <si>
    <t>Ұйымның атауы: "Қазсушар" РМК Ақтөбе филиалы</t>
  </si>
  <si>
    <t>Мекен-жай: Ақтөбе қ., Ибатов к-сі, 53-үй</t>
  </si>
  <si>
    <t>Электрондық пошта: aktobevodhoz76@mail.ru</t>
  </si>
  <si>
    <t>Филиал директоры</t>
  </si>
  <si>
    <t>Главный экономист</t>
  </si>
  <si>
    <t>"Қазсушар" РМК Ақтөбе филиалының тіреуші гидротехникалық ғимараттардың көмегімен үстінгі ағынын реттеу қызмет түрі бойынша тарифтік сметаны орындау туралы</t>
  </si>
  <si>
    <t>№ п/п</t>
  </si>
  <si>
    <t>IV</t>
  </si>
  <si>
    <t>V</t>
  </si>
  <si>
    <t>VI</t>
  </si>
  <si>
    <t>VII</t>
  </si>
  <si>
    <t>VIII</t>
  </si>
  <si>
    <t>об  исполнении тарифной сметы на регулируемые услуги</t>
  </si>
  <si>
    <t>по регулирование поверхностого стока при помощи подпорных гидротехнических сооружений Актюбинского филиала РГП на ПХВ «Казводхоз» КВР МСХ РК</t>
  </si>
  <si>
    <t>Отчетный период 2 полугодие 2018 года</t>
  </si>
  <si>
    <t>Наименование показателей</t>
  </si>
  <si>
    <t>Единица
измерения</t>
  </si>
  <si>
    <t>к Правилам утверждения предельного уровня тарифов (цен, ставок сборов) и тарифных смет на регулируемые услуги (товары, работы) субъектов естественных монополий (Приказ Председателя Агенства РК по регулированию естественных монополий от 17.07.2013 года № 213-ОД)</t>
  </si>
  <si>
    <t>Отклонение в %</t>
  </si>
  <si>
    <t>Затраты на производство товаров и предоставление услуг, всего, в т.ч.</t>
  </si>
  <si>
    <t>Материальные затраты, всего, в т.ч.</t>
  </si>
  <si>
    <t>- " -</t>
  </si>
  <si>
    <r>
      <t>тыс.м</t>
    </r>
    <r>
      <rPr>
        <vertAlign val="superscript"/>
        <sz val="14"/>
        <rFont val="Times New Roman"/>
        <family val="1"/>
        <charset val="204"/>
      </rPr>
      <t>3</t>
    </r>
  </si>
  <si>
    <t>тыс.м3</t>
  </si>
  <si>
    <t>Расходы на оплату труда, всего, в т.ч.</t>
  </si>
  <si>
    <t>обязательное социальное медицинское страхование</t>
  </si>
  <si>
    <t>заработная плата</t>
  </si>
  <si>
    <t>социальный налог</t>
  </si>
  <si>
    <t>сырье и материалы</t>
  </si>
  <si>
    <t>топливо</t>
  </si>
  <si>
    <t>Ремонт, всего, в т.ч.</t>
  </si>
  <si>
    <t>Прочие затраты, всего, в т.ч.</t>
  </si>
  <si>
    <t>Расходы периода всего, в т.ч.</t>
  </si>
  <si>
    <t>Общие и административные расходы, всего, в т.ч.</t>
  </si>
  <si>
    <t>заработная плата административного персонала</t>
  </si>
  <si>
    <t>налоги</t>
  </si>
  <si>
    <t>Всего затрат на предоставление услуг</t>
  </si>
  <si>
    <t>РБА</t>
  </si>
  <si>
    <t>Доход (РБА*СП)</t>
  </si>
  <si>
    <t>Нормативные технические потери</t>
  </si>
  <si>
    <t>Объем оказываемых услуг (товаров, работ)</t>
  </si>
  <si>
    <t>Тариф</t>
  </si>
  <si>
    <t>тенге/ на ед.оказываемых услуг (товаров, работ)</t>
  </si>
  <si>
    <r>
      <t xml:space="preserve">Адрес электронной почты: </t>
    </r>
    <r>
      <rPr>
        <u/>
        <sz val="14"/>
        <color theme="1"/>
        <rFont val="Times New Roman"/>
        <family val="1"/>
        <charset val="204"/>
      </rPr>
      <t>aktobevodhoz76@mail.ru</t>
    </r>
  </si>
  <si>
    <r>
      <t xml:space="preserve">Фамилия и телефон исполнителя: </t>
    </r>
    <r>
      <rPr>
        <u/>
        <sz val="14"/>
        <rFont val="Times New Roman"/>
        <family val="1"/>
        <charset val="204"/>
      </rPr>
      <t>Калмагамбетов Т.М. 8/7132/51-59-36</t>
    </r>
  </si>
  <si>
    <r>
      <t xml:space="preserve">Наименование организации: </t>
    </r>
    <r>
      <rPr>
        <u/>
        <sz val="14"/>
        <color theme="1"/>
        <rFont val="Times New Roman"/>
        <family val="1"/>
        <charset val="204"/>
      </rPr>
      <t xml:space="preserve">Актюбинского филиала РГП на ПХВ «Казводхоз» </t>
    </r>
  </si>
  <si>
    <r>
      <t xml:space="preserve">Адрес: </t>
    </r>
    <r>
      <rPr>
        <u/>
        <sz val="14"/>
        <color theme="1"/>
        <rFont val="Times New Roman"/>
        <family val="1"/>
        <charset val="204"/>
      </rPr>
      <t>г.Актобе, ул. Ибатова 53-А</t>
    </r>
  </si>
  <si>
    <r>
      <t xml:space="preserve">Телефон: </t>
    </r>
    <r>
      <rPr>
        <u/>
        <sz val="14"/>
        <color theme="1"/>
        <rFont val="Times New Roman"/>
        <family val="1"/>
        <charset val="204"/>
      </rPr>
      <t>8/7132/51-59-36</t>
    </r>
  </si>
  <si>
    <t>фактический сложившиеся затраты за 10 месяцев</t>
  </si>
  <si>
    <t>планируется перенос на следующий год</t>
  </si>
  <si>
    <t>исполнен за счет других средств</t>
  </si>
  <si>
    <t>исключен в проекте корректировки</t>
  </si>
  <si>
    <t>предусмотрено в проекте корректировки</t>
  </si>
  <si>
    <t>за счет увеличения объема</t>
  </si>
  <si>
    <t>Индекс ОИТС-1</t>
  </si>
  <si>
    <t>Отклонение, в %</t>
  </si>
  <si>
    <t>Наименование показателей тарифной сметы</t>
  </si>
  <si>
    <t>Единица измерения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</si>
</sst>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27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justify" vertical="center" wrapText="1"/>
    </xf>
    <xf numFmtId="0" fontId="4" fillId="0" borderId="3" xfId="1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2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3" xfId="1" applyFont="1" applyBorder="1" applyAlignment="1">
      <alignment horizontal="center" vertical="center" wrapText="1"/>
    </xf>
    <xf numFmtId="165" fontId="5" fillId="0" borderId="2" xfId="1" applyNumberFormat="1" applyFont="1" applyBorder="1" applyAlignment="1">
      <alignment horizontal="center" vertical="center"/>
    </xf>
    <xf numFmtId="9" fontId="5" fillId="0" borderId="2" xfId="1" applyNumberFormat="1" applyFont="1" applyBorder="1" applyAlignment="1">
      <alignment horizontal="center" vertical="center"/>
    </xf>
    <xf numFmtId="0" fontId="3" fillId="0" borderId="2" xfId="0" applyFont="1" applyBorder="1"/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justify" vertical="center" wrapText="1"/>
    </xf>
    <xf numFmtId="0" fontId="8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justify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justify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justify" vertical="center" wrapText="1"/>
    </xf>
    <xf numFmtId="10" fontId="5" fillId="0" borderId="2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justify" vertical="center" wrapText="1"/>
    </xf>
    <xf numFmtId="164" fontId="5" fillId="0" borderId="2" xfId="1" applyNumberFormat="1" applyFont="1" applyBorder="1" applyAlignment="1">
      <alignment horizontal="center" vertical="center"/>
    </xf>
    <xf numFmtId="4" fontId="5" fillId="0" borderId="2" xfId="1" applyNumberFormat="1" applyFont="1" applyBorder="1" applyAlignment="1">
      <alignment horizontal="center" vertical="center"/>
    </xf>
    <xf numFmtId="4" fontId="5" fillId="0" borderId="3" xfId="1" applyNumberFormat="1" applyFont="1" applyBorder="1" applyAlignment="1">
      <alignment horizontal="center" vertical="center" wrapText="1"/>
    </xf>
    <xf numFmtId="4" fontId="4" fillId="0" borderId="3" xfId="1" applyNumberFormat="1" applyFont="1" applyBorder="1" applyAlignment="1">
      <alignment horizontal="center" vertical="center" wrapText="1"/>
    </xf>
    <xf numFmtId="4" fontId="4" fillId="0" borderId="2" xfId="1" applyNumberFormat="1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/>
    <xf numFmtId="49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/>
    <xf numFmtId="0" fontId="7" fillId="0" borderId="0" xfId="0" applyFont="1" applyFill="1"/>
    <xf numFmtId="0" fontId="2" fillId="0" borderId="0" xfId="0" applyFont="1" applyFill="1" applyAlignment="1">
      <alignment horizontal="center" wrapText="1"/>
    </xf>
    <xf numFmtId="0" fontId="3" fillId="0" borderId="0" xfId="0" applyFont="1" applyFill="1"/>
    <xf numFmtId="4" fontId="5" fillId="0" borderId="2" xfId="1" applyNumberFormat="1" applyFont="1" applyFill="1" applyBorder="1" applyAlignment="1">
      <alignment horizontal="center" vertical="center"/>
    </xf>
    <xf numFmtId="4" fontId="4" fillId="0" borderId="2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 applyAlignment="1">
      <alignment horizontal="center" wrapText="1"/>
    </xf>
    <xf numFmtId="0" fontId="5" fillId="0" borderId="3" xfId="1" applyFont="1" applyFill="1" applyBorder="1" applyAlignment="1">
      <alignment horizontal="justify" vertical="center" wrapText="1"/>
    </xf>
    <xf numFmtId="4" fontId="5" fillId="0" borderId="3" xfId="1" applyNumberFormat="1" applyFont="1" applyFill="1" applyBorder="1" applyAlignment="1">
      <alignment horizontal="center" vertical="center" wrapText="1"/>
    </xf>
    <xf numFmtId="9" fontId="5" fillId="0" borderId="2" xfId="1" applyNumberFormat="1" applyFont="1" applyFill="1" applyBorder="1" applyAlignment="1">
      <alignment horizontal="center" vertical="center"/>
    </xf>
    <xf numFmtId="0" fontId="3" fillId="0" borderId="2" xfId="0" applyFont="1" applyFill="1" applyBorder="1"/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justify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justify" vertical="center" wrapText="1"/>
    </xf>
    <xf numFmtId="0" fontId="4" fillId="0" borderId="3" xfId="1" applyFont="1" applyFill="1" applyBorder="1" applyAlignment="1">
      <alignment horizontal="center" vertical="center" wrapText="1"/>
    </xf>
    <xf numFmtId="4" fontId="4" fillId="0" borderId="3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justify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justify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justify" vertical="center" wrapText="1"/>
    </xf>
    <xf numFmtId="4" fontId="5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3" fillId="0" borderId="0" xfId="0" applyFont="1" applyFill="1" applyAlignment="1"/>
    <xf numFmtId="0" fontId="3" fillId="0" borderId="2" xfId="0" applyFont="1" applyFill="1" applyBorder="1" applyAlignment="1">
      <alignment horizontal="center" vertical="center"/>
    </xf>
    <xf numFmtId="0" fontId="9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5" fillId="0" borderId="3" xfId="1" applyFont="1" applyFill="1" applyBorder="1" applyAlignment="1">
      <alignment horizontal="center" vertical="center" wrapText="1"/>
    </xf>
    <xf numFmtId="9" fontId="4" fillId="0" borderId="2" xfId="1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5" fillId="0" borderId="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2" applyFont="1" applyFill="1" applyAlignment="1">
      <alignment vertical="center"/>
    </xf>
    <xf numFmtId="0" fontId="2" fillId="0" borderId="0" xfId="0" applyFont="1" applyFill="1" applyAlignment="1">
      <alignment horizontal="center" wrapText="1"/>
    </xf>
    <xf numFmtId="0" fontId="5" fillId="0" borderId="4" xfId="1" applyFont="1" applyFill="1" applyBorder="1" applyAlignment="1">
      <alignment horizontal="justify" vertical="center" wrapText="1"/>
    </xf>
    <xf numFmtId="0" fontId="5" fillId="0" borderId="1" xfId="1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/>
    </xf>
    <xf numFmtId="0" fontId="4" fillId="0" borderId="0" xfId="2" applyFont="1" applyFill="1" applyAlignment="1">
      <alignment horizontal="left" vertical="center" wrapText="1"/>
    </xf>
    <xf numFmtId="0" fontId="3" fillId="0" borderId="0" xfId="0" applyFont="1" applyAlignment="1">
      <alignment horizontal="left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justify" vertical="center" wrapText="1"/>
    </xf>
    <xf numFmtId="0" fontId="5" fillId="0" borderId="1" xfId="1" applyFont="1" applyBorder="1" applyAlignment="1">
      <alignment horizontal="justify" vertical="center" wrapText="1"/>
    </xf>
    <xf numFmtId="0" fontId="5" fillId="0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justify" vertical="center" wrapText="1"/>
    </xf>
    <xf numFmtId="0" fontId="2" fillId="0" borderId="9" xfId="0" applyFont="1" applyFill="1" applyBorder="1"/>
    <xf numFmtId="0" fontId="7" fillId="0" borderId="9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view="pageBreakPreview" topLeftCell="A45" zoomScale="55" zoomScaleNormal="85" zoomScaleSheetLayoutView="55" workbookViewId="0">
      <selection activeCell="N59" sqref="N59"/>
    </sheetView>
  </sheetViews>
  <sheetFormatPr defaultRowHeight="18.75" x14ac:dyDescent="0.3"/>
  <cols>
    <col min="1" max="1" width="52" style="40" customWidth="1"/>
    <col min="2" max="2" width="22" style="42" customWidth="1"/>
    <col min="3" max="3" width="22.140625" style="40" customWidth="1"/>
    <col min="4" max="5" width="22.28515625" style="40" customWidth="1"/>
    <col min="6" max="6" width="44.5703125" style="40" customWidth="1"/>
    <col min="7" max="16384" width="9.140625" style="40"/>
  </cols>
  <sheetData>
    <row r="1" spans="1:6" x14ac:dyDescent="0.3">
      <c r="E1" s="96" t="s">
        <v>47</v>
      </c>
      <c r="F1" s="96"/>
    </row>
    <row r="2" spans="1:6" ht="78" customHeight="1" x14ac:dyDescent="0.3">
      <c r="E2" s="97" t="s">
        <v>170</v>
      </c>
      <c r="F2" s="97"/>
    </row>
    <row r="3" spans="1:6" s="63" customFormat="1" ht="41.25" customHeight="1" x14ac:dyDescent="0.3">
      <c r="B3" s="75"/>
      <c r="E3" s="97"/>
      <c r="F3" s="97"/>
    </row>
    <row r="4" spans="1:6" s="63" customFormat="1" x14ac:dyDescent="0.3">
      <c r="B4" s="75"/>
      <c r="E4" s="80"/>
      <c r="F4" s="80"/>
    </row>
    <row r="5" spans="1:6" s="63" customFormat="1" x14ac:dyDescent="0.3">
      <c r="B5" s="75"/>
      <c r="E5" s="80"/>
      <c r="F5" s="80"/>
    </row>
    <row r="6" spans="1:6" x14ac:dyDescent="0.3">
      <c r="A6" s="98" t="s">
        <v>48</v>
      </c>
      <c r="B6" s="98"/>
      <c r="C6" s="98"/>
      <c r="D6" s="98"/>
      <c r="E6" s="98"/>
      <c r="F6" s="98"/>
    </row>
    <row r="7" spans="1:6" ht="18.75" customHeight="1" x14ac:dyDescent="0.3">
      <c r="A7" s="90" t="s">
        <v>165</v>
      </c>
      <c r="B7" s="90"/>
      <c r="C7" s="90"/>
      <c r="D7" s="90"/>
      <c r="E7" s="90"/>
      <c r="F7" s="90"/>
    </row>
    <row r="8" spans="1:6" ht="18.75" customHeight="1" x14ac:dyDescent="0.3">
      <c r="A8" s="90" t="s">
        <v>166</v>
      </c>
      <c r="B8" s="90"/>
      <c r="C8" s="90"/>
      <c r="D8" s="90"/>
      <c r="E8" s="90"/>
      <c r="F8" s="90"/>
    </row>
    <row r="9" spans="1:6" ht="18.75" customHeight="1" x14ac:dyDescent="0.3">
      <c r="A9" s="90" t="s">
        <v>167</v>
      </c>
      <c r="B9" s="90"/>
      <c r="C9" s="90"/>
      <c r="D9" s="90"/>
      <c r="E9" s="90"/>
      <c r="F9" s="90"/>
    </row>
    <row r="10" spans="1:6" ht="18.75" customHeight="1" x14ac:dyDescent="0.3">
      <c r="A10" s="86"/>
      <c r="B10" s="86"/>
      <c r="C10" s="86"/>
      <c r="D10" s="86"/>
      <c r="E10" s="86"/>
      <c r="F10" s="86"/>
    </row>
    <row r="11" spans="1:6" ht="22.5" customHeight="1" x14ac:dyDescent="0.3">
      <c r="A11" s="85" t="s">
        <v>49</v>
      </c>
      <c r="B11" s="78"/>
      <c r="C11" s="78"/>
      <c r="D11" s="78"/>
      <c r="E11" s="78"/>
      <c r="F11" s="78"/>
    </row>
    <row r="12" spans="1:6" ht="18.75" customHeight="1" x14ac:dyDescent="0.3">
      <c r="A12" s="85" t="s">
        <v>53</v>
      </c>
      <c r="B12" s="78"/>
      <c r="C12" s="78"/>
      <c r="D12" s="78"/>
      <c r="E12" s="78"/>
      <c r="F12" s="78"/>
    </row>
    <row r="13" spans="1:6" ht="18.75" customHeight="1" x14ac:dyDescent="0.3">
      <c r="A13" s="85"/>
      <c r="B13" s="78"/>
      <c r="C13" s="78"/>
      <c r="D13" s="78"/>
      <c r="E13" s="78"/>
      <c r="F13" s="78"/>
    </row>
    <row r="14" spans="1:6" s="74" customFormat="1" ht="96.75" customHeight="1" x14ac:dyDescent="0.25">
      <c r="A14" s="64" t="s">
        <v>168</v>
      </c>
      <c r="B14" s="64" t="s">
        <v>169</v>
      </c>
      <c r="C14" s="64" t="s">
        <v>44</v>
      </c>
      <c r="D14" s="64" t="s">
        <v>45</v>
      </c>
      <c r="E14" s="64" t="s">
        <v>171</v>
      </c>
      <c r="F14" s="73" t="s">
        <v>46</v>
      </c>
    </row>
    <row r="15" spans="1:6" ht="15" customHeight="1" x14ac:dyDescent="0.25">
      <c r="A15" s="64">
        <v>1</v>
      </c>
      <c r="B15" s="64">
        <v>2</v>
      </c>
      <c r="C15" s="64">
        <v>3</v>
      </c>
      <c r="D15" s="64">
        <v>4</v>
      </c>
      <c r="E15" s="64">
        <v>5</v>
      </c>
      <c r="F15" s="64">
        <v>6</v>
      </c>
    </row>
    <row r="16" spans="1:6" ht="37.5" x14ac:dyDescent="0.3">
      <c r="A16" s="65" t="s">
        <v>172</v>
      </c>
      <c r="B16" s="64" t="s">
        <v>3</v>
      </c>
      <c r="C16" s="43">
        <f>C17+C22+C26+C27+C29</f>
        <v>14836.06912721954</v>
      </c>
      <c r="D16" s="68">
        <f>D17+D22+D26+D27+D29</f>
        <v>7950.7124054629503</v>
      </c>
      <c r="E16" s="84">
        <f>D16/C16</f>
        <v>0.53590424372422774</v>
      </c>
      <c r="F16" s="58"/>
    </row>
    <row r="17" spans="1:6" ht="19.5" x14ac:dyDescent="0.3">
      <c r="A17" s="67" t="s">
        <v>173</v>
      </c>
      <c r="B17" s="60" t="s">
        <v>174</v>
      </c>
      <c r="C17" s="43">
        <f>C18+C19+C20+C21</f>
        <v>2296.7918</v>
      </c>
      <c r="D17" s="43">
        <f>D18+D19+D20+D21</f>
        <v>1913.9931666666666</v>
      </c>
      <c r="E17" s="84">
        <f t="shared" ref="E17:E61" si="0">D17/C17</f>
        <v>0.83333333333333337</v>
      </c>
      <c r="F17" s="51"/>
    </row>
    <row r="18" spans="1:6" x14ac:dyDescent="0.3">
      <c r="A18" s="61" t="s">
        <v>181</v>
      </c>
      <c r="B18" s="60" t="s">
        <v>174</v>
      </c>
      <c r="C18" s="43"/>
      <c r="D18" s="62"/>
      <c r="E18" s="84"/>
      <c r="F18" s="51"/>
    </row>
    <row r="19" spans="1:6" ht="37.5" x14ac:dyDescent="0.3">
      <c r="A19" s="61" t="s">
        <v>5</v>
      </c>
      <c r="B19" s="60" t="s">
        <v>174</v>
      </c>
      <c r="C19" s="44">
        <v>922.23180000000002</v>
      </c>
      <c r="D19" s="62">
        <f>C19/12*10</f>
        <v>768.52649999999994</v>
      </c>
      <c r="E19" s="84">
        <f t="shared" si="0"/>
        <v>0.83333333333333326</v>
      </c>
      <c r="F19" s="58" t="s">
        <v>201</v>
      </c>
    </row>
    <row r="20" spans="1:6" x14ac:dyDescent="0.3">
      <c r="A20" s="61" t="s">
        <v>182</v>
      </c>
      <c r="B20" s="60" t="s">
        <v>174</v>
      </c>
      <c r="C20" s="43"/>
      <c r="D20" s="62"/>
      <c r="E20" s="84"/>
      <c r="F20" s="51"/>
    </row>
    <row r="21" spans="1:6" ht="37.5" x14ac:dyDescent="0.3">
      <c r="A21" s="61" t="s">
        <v>114</v>
      </c>
      <c r="B21" s="60" t="s">
        <v>174</v>
      </c>
      <c r="C21" s="44">
        <v>1374.56</v>
      </c>
      <c r="D21" s="62">
        <f>C21/12*10</f>
        <v>1145.4666666666667</v>
      </c>
      <c r="E21" s="84">
        <f t="shared" si="0"/>
        <v>0.83333333333333337</v>
      </c>
      <c r="F21" s="58" t="s">
        <v>201</v>
      </c>
    </row>
    <row r="22" spans="1:6" ht="37.5" customHeight="1" x14ac:dyDescent="0.25">
      <c r="A22" s="67" t="s">
        <v>177</v>
      </c>
      <c r="B22" s="60" t="s">
        <v>174</v>
      </c>
      <c r="C22" s="43">
        <f>C23+C24+C25</f>
        <v>7210.5973272195406</v>
      </c>
      <c r="D22" s="68">
        <f>D23+D24</f>
        <v>5935.0192387962834</v>
      </c>
      <c r="E22" s="84">
        <f t="shared" si="0"/>
        <v>0.82309675183108177</v>
      </c>
      <c r="F22" s="123" t="s">
        <v>201</v>
      </c>
    </row>
    <row r="23" spans="1:6" ht="19.5" customHeight="1" x14ac:dyDescent="0.25">
      <c r="A23" s="61" t="s">
        <v>179</v>
      </c>
      <c r="B23" s="60" t="s">
        <v>174</v>
      </c>
      <c r="C23" s="44">
        <v>6561.0548639999997</v>
      </c>
      <c r="D23" s="62">
        <f t="shared" ref="D23:D25" si="1">C23/12*10</f>
        <v>5467.5457199999992</v>
      </c>
      <c r="E23" s="84">
        <f t="shared" si="0"/>
        <v>0.83333333333333326</v>
      </c>
      <c r="F23" s="123"/>
    </row>
    <row r="24" spans="1:6" s="63" customFormat="1" x14ac:dyDescent="0.25">
      <c r="A24" s="61" t="s">
        <v>180</v>
      </c>
      <c r="B24" s="60" t="s">
        <v>174</v>
      </c>
      <c r="C24" s="44">
        <v>560.96822255554082</v>
      </c>
      <c r="D24" s="62">
        <f t="shared" si="1"/>
        <v>467.47351879628405</v>
      </c>
      <c r="E24" s="84">
        <f t="shared" si="0"/>
        <v>0.83333333333333337</v>
      </c>
      <c r="F24" s="123"/>
    </row>
    <row r="25" spans="1:6" s="63" customFormat="1" ht="37.5" x14ac:dyDescent="0.25">
      <c r="A25" s="61" t="s">
        <v>178</v>
      </c>
      <c r="B25" s="60"/>
      <c r="C25" s="44">
        <v>88.574240664000001</v>
      </c>
      <c r="D25" s="62">
        <f t="shared" si="1"/>
        <v>73.811867219999996</v>
      </c>
      <c r="E25" s="84">
        <f t="shared" si="0"/>
        <v>0.83333333333333326</v>
      </c>
      <c r="F25" s="123"/>
    </row>
    <row r="26" spans="1:6" ht="37.5" x14ac:dyDescent="0.25">
      <c r="A26" s="67" t="s">
        <v>12</v>
      </c>
      <c r="B26" s="60" t="s">
        <v>174</v>
      </c>
      <c r="C26" s="68">
        <v>3169.6</v>
      </c>
      <c r="D26" s="68">
        <v>0</v>
      </c>
      <c r="E26" s="84">
        <f t="shared" si="0"/>
        <v>0</v>
      </c>
      <c r="F26" s="59" t="s">
        <v>202</v>
      </c>
    </row>
    <row r="27" spans="1:6" ht="19.5" x14ac:dyDescent="0.3">
      <c r="A27" s="67" t="s">
        <v>183</v>
      </c>
      <c r="B27" s="60" t="s">
        <v>174</v>
      </c>
      <c r="C27" s="43">
        <f>C28</f>
        <v>1075.24</v>
      </c>
      <c r="D27" s="68">
        <f>D28</f>
        <v>0</v>
      </c>
      <c r="E27" s="84">
        <f t="shared" si="0"/>
        <v>0</v>
      </c>
      <c r="F27" s="51"/>
    </row>
    <row r="28" spans="1:6" ht="37.5" x14ac:dyDescent="0.25">
      <c r="A28" s="61" t="s">
        <v>107</v>
      </c>
      <c r="B28" s="60" t="s">
        <v>174</v>
      </c>
      <c r="C28" s="44">
        <v>1075.24</v>
      </c>
      <c r="D28" s="62">
        <v>0</v>
      </c>
      <c r="E28" s="84">
        <f t="shared" si="0"/>
        <v>0</v>
      </c>
      <c r="F28" s="71" t="s">
        <v>203</v>
      </c>
    </row>
    <row r="29" spans="1:6" ht="19.5" x14ac:dyDescent="0.3">
      <c r="A29" s="67" t="s">
        <v>184</v>
      </c>
      <c r="B29" s="60" t="s">
        <v>174</v>
      </c>
      <c r="C29" s="43">
        <f>C30+C31+C32</f>
        <v>1083.8399999999999</v>
      </c>
      <c r="D29" s="43">
        <f>D30+D31+D32</f>
        <v>101.7</v>
      </c>
      <c r="E29" s="84">
        <f t="shared" si="0"/>
        <v>9.3833038086802489E-2</v>
      </c>
      <c r="F29" s="51"/>
    </row>
    <row r="30" spans="1:6" x14ac:dyDescent="0.3">
      <c r="A30" s="61" t="s">
        <v>108</v>
      </c>
      <c r="B30" s="60" t="s">
        <v>174</v>
      </c>
      <c r="C30" s="44">
        <v>0</v>
      </c>
      <c r="D30" s="62">
        <v>0</v>
      </c>
      <c r="E30" s="84"/>
      <c r="F30" s="51"/>
    </row>
    <row r="31" spans="1:6" s="63" customFormat="1" x14ac:dyDescent="0.3">
      <c r="A31" s="61" t="s">
        <v>32</v>
      </c>
      <c r="B31" s="60" t="s">
        <v>174</v>
      </c>
      <c r="C31" s="44">
        <v>0</v>
      </c>
      <c r="D31" s="62">
        <v>0</v>
      </c>
      <c r="E31" s="84"/>
      <c r="F31" s="51"/>
    </row>
    <row r="32" spans="1:6" x14ac:dyDescent="0.25">
      <c r="A32" s="61" t="s">
        <v>109</v>
      </c>
      <c r="B32" s="60" t="s">
        <v>174</v>
      </c>
      <c r="C32" s="62">
        <v>1083.8399999999999</v>
      </c>
      <c r="D32" s="62">
        <v>101.7</v>
      </c>
      <c r="E32" s="84">
        <f t="shared" si="0"/>
        <v>9.3833038086802489E-2</v>
      </c>
      <c r="F32" s="59" t="s">
        <v>204</v>
      </c>
    </row>
    <row r="33" spans="1:6" x14ac:dyDescent="0.3">
      <c r="A33" s="65" t="s">
        <v>185</v>
      </c>
      <c r="B33" s="60" t="s">
        <v>174</v>
      </c>
      <c r="C33" s="43">
        <f>C34</f>
        <v>12422.372111684002</v>
      </c>
      <c r="D33" s="43">
        <f t="shared" ref="D33" si="2">D34</f>
        <v>10748.920055603336</v>
      </c>
      <c r="E33" s="84">
        <f t="shared" si="0"/>
        <v>0.86528723813492248</v>
      </c>
      <c r="F33" s="51"/>
    </row>
    <row r="34" spans="1:6" ht="39" x14ac:dyDescent="0.3">
      <c r="A34" s="67" t="s">
        <v>186</v>
      </c>
      <c r="B34" s="60" t="s">
        <v>174</v>
      </c>
      <c r="C34" s="43">
        <f>SUM(C35:C46)</f>
        <v>12422.372111684002</v>
      </c>
      <c r="D34" s="43">
        <f>SUM(D35:D46)</f>
        <v>10748.920055603336</v>
      </c>
      <c r="E34" s="84">
        <f t="shared" si="0"/>
        <v>0.86528723813492248</v>
      </c>
      <c r="F34" s="51"/>
    </row>
    <row r="35" spans="1:6" ht="37.5" x14ac:dyDescent="0.3">
      <c r="A35" s="34" t="s">
        <v>187</v>
      </c>
      <c r="B35" s="60" t="s">
        <v>174</v>
      </c>
      <c r="C35" s="44">
        <v>7227.72</v>
      </c>
      <c r="D35" s="62">
        <f t="shared" ref="D35:D41" si="3">C35/12*10</f>
        <v>6023.1</v>
      </c>
      <c r="E35" s="84">
        <f t="shared" si="0"/>
        <v>0.83333333333333337</v>
      </c>
      <c r="F35" s="123" t="s">
        <v>201</v>
      </c>
    </row>
    <row r="36" spans="1:6" x14ac:dyDescent="0.3">
      <c r="A36" s="35" t="s">
        <v>180</v>
      </c>
      <c r="B36" s="60" t="s">
        <v>174</v>
      </c>
      <c r="C36" s="44">
        <v>617.96789168400005</v>
      </c>
      <c r="D36" s="62">
        <f t="shared" si="3"/>
        <v>514.97324307000008</v>
      </c>
      <c r="E36" s="84">
        <f t="shared" si="0"/>
        <v>0.83333333333333337</v>
      </c>
      <c r="F36" s="123"/>
    </row>
    <row r="37" spans="1:6" ht="37.5" x14ac:dyDescent="0.3">
      <c r="A37" s="34" t="s">
        <v>178</v>
      </c>
      <c r="B37" s="60"/>
      <c r="C37" s="44">
        <v>97.574220000000011</v>
      </c>
      <c r="D37" s="62">
        <f t="shared" si="3"/>
        <v>81.311850000000007</v>
      </c>
      <c r="E37" s="84">
        <f t="shared" si="0"/>
        <v>0.83333333333333326</v>
      </c>
      <c r="F37" s="123"/>
    </row>
    <row r="38" spans="1:6" x14ac:dyDescent="0.3">
      <c r="A38" s="35" t="s">
        <v>188</v>
      </c>
      <c r="B38" s="60" t="s">
        <v>174</v>
      </c>
      <c r="C38" s="44">
        <v>1440.71</v>
      </c>
      <c r="D38" s="62">
        <f t="shared" si="3"/>
        <v>1200.5916666666667</v>
      </c>
      <c r="E38" s="84">
        <f t="shared" si="0"/>
        <v>0.83333333333333337</v>
      </c>
      <c r="F38" s="123"/>
    </row>
    <row r="39" spans="1:6" ht="37.5" customHeight="1" x14ac:dyDescent="0.3">
      <c r="A39" s="35" t="s">
        <v>114</v>
      </c>
      <c r="B39" s="60" t="s">
        <v>174</v>
      </c>
      <c r="C39" s="44">
        <v>226.06</v>
      </c>
      <c r="D39" s="62">
        <f t="shared" si="3"/>
        <v>188.38333333333335</v>
      </c>
      <c r="E39" s="84">
        <f t="shared" si="0"/>
        <v>0.83333333333333337</v>
      </c>
      <c r="F39" s="123"/>
    </row>
    <row r="40" spans="1:6" ht="37.5" customHeight="1" x14ac:dyDescent="0.3">
      <c r="A40" s="35" t="s">
        <v>116</v>
      </c>
      <c r="B40" s="60" t="s">
        <v>174</v>
      </c>
      <c r="C40" s="44">
        <v>129.57</v>
      </c>
      <c r="D40" s="62">
        <f t="shared" si="3"/>
        <v>107.97499999999999</v>
      </c>
      <c r="E40" s="84">
        <f t="shared" si="0"/>
        <v>0.83333333333333337</v>
      </c>
      <c r="F40" s="123"/>
    </row>
    <row r="41" spans="1:6" ht="37.5" customHeight="1" x14ac:dyDescent="0.3">
      <c r="A41" s="35" t="s">
        <v>118</v>
      </c>
      <c r="B41" s="60" t="s">
        <v>174</v>
      </c>
      <c r="C41" s="44">
        <v>272.02</v>
      </c>
      <c r="D41" s="62">
        <f t="shared" si="3"/>
        <v>226.68333333333334</v>
      </c>
      <c r="E41" s="84">
        <f t="shared" si="0"/>
        <v>0.83333333333333337</v>
      </c>
      <c r="F41" s="123"/>
    </row>
    <row r="42" spans="1:6" x14ac:dyDescent="0.3">
      <c r="A42" s="35" t="s">
        <v>120</v>
      </c>
      <c r="B42" s="60" t="s">
        <v>174</v>
      </c>
      <c r="C42" s="44">
        <v>0</v>
      </c>
      <c r="D42" s="62">
        <v>101.45</v>
      </c>
      <c r="E42" s="84"/>
      <c r="F42" s="51"/>
    </row>
    <row r="43" spans="1:6" ht="37.5" x14ac:dyDescent="0.3">
      <c r="A43" s="35" t="s">
        <v>18</v>
      </c>
      <c r="B43" s="60" t="s">
        <v>174</v>
      </c>
      <c r="C43" s="44">
        <v>1551.52</v>
      </c>
      <c r="D43" s="44">
        <v>1551.52</v>
      </c>
      <c r="E43" s="84">
        <f t="shared" si="0"/>
        <v>1</v>
      </c>
      <c r="F43" s="58" t="s">
        <v>201</v>
      </c>
    </row>
    <row r="44" spans="1:6" x14ac:dyDescent="0.3">
      <c r="A44" s="35" t="s">
        <v>28</v>
      </c>
      <c r="B44" s="60" t="s">
        <v>174</v>
      </c>
      <c r="C44" s="44">
        <v>0</v>
      </c>
      <c r="D44" s="62">
        <v>0</v>
      </c>
      <c r="E44" s="84"/>
      <c r="F44" s="51"/>
    </row>
    <row r="45" spans="1:6" ht="37.5" x14ac:dyDescent="0.3">
      <c r="A45" s="35" t="s">
        <v>32</v>
      </c>
      <c r="B45" s="60" t="s">
        <v>174</v>
      </c>
      <c r="C45" s="44">
        <v>84.61</v>
      </c>
      <c r="D45" s="62">
        <f t="shared" ref="D45" si="4">C45/12*10</f>
        <v>70.508333333333326</v>
      </c>
      <c r="E45" s="84">
        <f t="shared" si="0"/>
        <v>0.83333333333333326</v>
      </c>
      <c r="F45" s="58" t="s">
        <v>201</v>
      </c>
    </row>
    <row r="46" spans="1:6" ht="37.5" customHeight="1" x14ac:dyDescent="0.3">
      <c r="A46" s="37" t="s">
        <v>125</v>
      </c>
      <c r="B46" s="60" t="s">
        <v>174</v>
      </c>
      <c r="C46" s="43">
        <f>SUM(C47:C53)</f>
        <v>774.61999999999989</v>
      </c>
      <c r="D46" s="43">
        <f>SUM(D47:D53)</f>
        <v>682.42329586666665</v>
      </c>
      <c r="E46" s="50">
        <f t="shared" si="0"/>
        <v>0.88097815169588545</v>
      </c>
      <c r="F46" s="58"/>
    </row>
    <row r="47" spans="1:6" ht="37.5" customHeight="1" x14ac:dyDescent="0.3">
      <c r="A47" s="35" t="s">
        <v>127</v>
      </c>
      <c r="B47" s="60" t="s">
        <v>174</v>
      </c>
      <c r="C47" s="44">
        <v>24.49</v>
      </c>
      <c r="D47" s="62">
        <v>58.85</v>
      </c>
      <c r="E47" s="84">
        <f t="shared" si="0"/>
        <v>2.4030216414863212</v>
      </c>
      <c r="F47" s="58" t="s">
        <v>201</v>
      </c>
    </row>
    <row r="48" spans="1:6" ht="37.5" customHeight="1" x14ac:dyDescent="0.3">
      <c r="A48" s="35" t="s">
        <v>129</v>
      </c>
      <c r="B48" s="60" t="s">
        <v>174</v>
      </c>
      <c r="C48" s="44">
        <v>18.38</v>
      </c>
      <c r="D48" s="62">
        <v>107</v>
      </c>
      <c r="E48" s="84">
        <f t="shared" si="0"/>
        <v>5.8215451577801964</v>
      </c>
      <c r="F48" s="58" t="s">
        <v>201</v>
      </c>
    </row>
    <row r="49" spans="1:6" ht="37.5" customHeight="1" x14ac:dyDescent="0.3">
      <c r="A49" s="35" t="s">
        <v>29</v>
      </c>
      <c r="B49" s="60" t="s">
        <v>174</v>
      </c>
      <c r="C49" s="44">
        <v>24.51</v>
      </c>
      <c r="D49" s="62">
        <v>14.67</v>
      </c>
      <c r="E49" s="84">
        <f t="shared" si="0"/>
        <v>0.59853121175030599</v>
      </c>
      <c r="F49" s="58" t="s">
        <v>205</v>
      </c>
    </row>
    <row r="50" spans="1:6" ht="37.5" x14ac:dyDescent="0.3">
      <c r="A50" s="35" t="s">
        <v>132</v>
      </c>
      <c r="B50" s="77" t="s">
        <v>174</v>
      </c>
      <c r="C50" s="44">
        <v>240.78</v>
      </c>
      <c r="D50" s="62">
        <v>240.78162920000003</v>
      </c>
      <c r="E50" s="84">
        <f t="shared" si="0"/>
        <v>1.0000067663427197</v>
      </c>
      <c r="F50" s="58" t="s">
        <v>201</v>
      </c>
    </row>
    <row r="51" spans="1:6" ht="37.5" x14ac:dyDescent="0.3">
      <c r="A51" s="35" t="s">
        <v>134</v>
      </c>
      <c r="B51" s="60" t="s">
        <v>174</v>
      </c>
      <c r="C51" s="44">
        <v>38.64</v>
      </c>
      <c r="D51" s="62">
        <v>18.73</v>
      </c>
      <c r="E51" s="84">
        <f t="shared" si="0"/>
        <v>0.48473084886128365</v>
      </c>
      <c r="F51" s="58" t="s">
        <v>205</v>
      </c>
    </row>
    <row r="52" spans="1:6" ht="37.5" x14ac:dyDescent="0.3">
      <c r="A52" s="35" t="s">
        <v>136</v>
      </c>
      <c r="B52" s="60" t="s">
        <v>174</v>
      </c>
      <c r="C52" s="44">
        <v>186.15</v>
      </c>
      <c r="D52" s="62">
        <v>41</v>
      </c>
      <c r="E52" s="84">
        <f t="shared" si="0"/>
        <v>0.220252484555466</v>
      </c>
      <c r="F52" s="58" t="s">
        <v>205</v>
      </c>
    </row>
    <row r="53" spans="1:6" ht="37.5" x14ac:dyDescent="0.3">
      <c r="A53" s="35" t="s">
        <v>138</v>
      </c>
      <c r="B53" s="60" t="s">
        <v>174</v>
      </c>
      <c r="C53" s="44">
        <v>241.67</v>
      </c>
      <c r="D53" s="62">
        <f t="shared" ref="D53" si="5">C53/12*10</f>
        <v>201.39166666666665</v>
      </c>
      <c r="E53" s="84">
        <f t="shared" si="0"/>
        <v>0.83333333333333326</v>
      </c>
      <c r="F53" s="58" t="s">
        <v>201</v>
      </c>
    </row>
    <row r="54" spans="1:6" ht="37.5" x14ac:dyDescent="0.3">
      <c r="A54" s="65" t="s">
        <v>189</v>
      </c>
      <c r="B54" s="60" t="s">
        <v>174</v>
      </c>
      <c r="C54" s="43">
        <f>C33+C16</f>
        <v>27258.441238903542</v>
      </c>
      <c r="D54" s="68">
        <f>D33+D16</f>
        <v>18699.632461066285</v>
      </c>
      <c r="E54" s="84">
        <f t="shared" si="0"/>
        <v>0.68601253817764041</v>
      </c>
      <c r="F54" s="58" t="s">
        <v>201</v>
      </c>
    </row>
    <row r="55" spans="1:6" x14ac:dyDescent="0.3">
      <c r="A55" s="65" t="s">
        <v>191</v>
      </c>
      <c r="B55" s="60" t="s">
        <v>174</v>
      </c>
      <c r="C55" s="43">
        <f>C57-C54</f>
        <v>5799.9990838324593</v>
      </c>
      <c r="D55" s="68">
        <f>D57-D54</f>
        <v>25050.367538933715</v>
      </c>
      <c r="E55" s="84"/>
      <c r="F55" s="51"/>
    </row>
    <row r="56" spans="1:6" x14ac:dyDescent="0.3">
      <c r="A56" s="65" t="s">
        <v>190</v>
      </c>
      <c r="B56" s="60" t="s">
        <v>174</v>
      </c>
      <c r="C56" s="43">
        <v>245531</v>
      </c>
      <c r="D56" s="43">
        <v>245531</v>
      </c>
      <c r="E56" s="84">
        <f t="shared" si="0"/>
        <v>1</v>
      </c>
      <c r="F56" s="51"/>
    </row>
    <row r="57" spans="1:6" x14ac:dyDescent="0.3">
      <c r="A57" s="65" t="s">
        <v>38</v>
      </c>
      <c r="B57" s="60" t="s">
        <v>174</v>
      </c>
      <c r="C57" s="43">
        <f>C58*C61</f>
        <v>33058.440322736002</v>
      </c>
      <c r="D57" s="43">
        <v>43750</v>
      </c>
      <c r="E57" s="84">
        <f t="shared" si="0"/>
        <v>1.3234139170779591</v>
      </c>
      <c r="F57" s="58" t="s">
        <v>206</v>
      </c>
    </row>
    <row r="58" spans="1:6" ht="37.5" x14ac:dyDescent="0.3">
      <c r="A58" s="65" t="s">
        <v>193</v>
      </c>
      <c r="B58" s="64" t="s">
        <v>175</v>
      </c>
      <c r="C58" s="43">
        <v>69532.839000000007</v>
      </c>
      <c r="D58" s="68">
        <v>92020.72683</v>
      </c>
      <c r="E58" s="84">
        <f t="shared" si="0"/>
        <v>1.3234139171277042</v>
      </c>
      <c r="F58" s="58"/>
    </row>
    <row r="59" spans="1:6" x14ac:dyDescent="0.3">
      <c r="A59" s="124" t="s">
        <v>192</v>
      </c>
      <c r="B59" s="60" t="s">
        <v>41</v>
      </c>
      <c r="C59" s="44"/>
      <c r="D59" s="68"/>
      <c r="E59" s="84"/>
      <c r="F59" s="51"/>
    </row>
    <row r="60" spans="1:6" x14ac:dyDescent="0.3">
      <c r="A60" s="124"/>
      <c r="B60" s="64" t="s">
        <v>176</v>
      </c>
      <c r="C60" s="44"/>
      <c r="D60" s="68"/>
      <c r="E60" s="84"/>
      <c r="F60" s="51"/>
    </row>
    <row r="61" spans="1:6" ht="75" x14ac:dyDescent="0.3">
      <c r="A61" s="65" t="s">
        <v>194</v>
      </c>
      <c r="B61" s="64" t="s">
        <v>195</v>
      </c>
      <c r="C61" s="43">
        <v>0.47543636644458021</v>
      </c>
      <c r="D61" s="43">
        <v>0.47543636644458021</v>
      </c>
      <c r="E61" s="84">
        <f t="shared" si="0"/>
        <v>1</v>
      </c>
      <c r="F61" s="69"/>
    </row>
    <row r="62" spans="1:6" x14ac:dyDescent="0.3">
      <c r="A62" s="42"/>
      <c r="C62" s="42"/>
      <c r="D62" s="42"/>
      <c r="E62" s="42"/>
      <c r="F62" s="42"/>
    </row>
    <row r="63" spans="1:6" x14ac:dyDescent="0.3">
      <c r="A63" s="70" t="s">
        <v>198</v>
      </c>
      <c r="B63" s="70"/>
      <c r="C63" s="70"/>
      <c r="D63" s="70"/>
      <c r="E63" s="70"/>
      <c r="F63" s="70"/>
    </row>
    <row r="64" spans="1:6" x14ac:dyDescent="0.3">
      <c r="A64" s="70" t="s">
        <v>199</v>
      </c>
      <c r="B64" s="70"/>
      <c r="C64" s="70"/>
      <c r="D64" s="70"/>
      <c r="E64" s="70"/>
      <c r="F64" s="70"/>
    </row>
    <row r="65" spans="1:6" x14ac:dyDescent="0.3">
      <c r="A65" s="70" t="s">
        <v>200</v>
      </c>
      <c r="B65" s="70"/>
      <c r="C65" s="70"/>
      <c r="D65" s="70"/>
      <c r="E65" s="70"/>
      <c r="F65" s="70"/>
    </row>
    <row r="66" spans="1:6" x14ac:dyDescent="0.3">
      <c r="A66" s="70" t="s">
        <v>196</v>
      </c>
      <c r="B66" s="70"/>
      <c r="C66" s="70"/>
      <c r="D66" s="70"/>
      <c r="E66" s="70"/>
      <c r="F66" s="70"/>
    </row>
    <row r="67" spans="1:6" ht="18.75" customHeight="1" x14ac:dyDescent="0.3">
      <c r="A67" s="89" t="s">
        <v>197</v>
      </c>
      <c r="B67" s="89"/>
      <c r="C67" s="89"/>
      <c r="D67" s="89"/>
      <c r="E67" s="89"/>
      <c r="F67" s="82"/>
    </row>
    <row r="68" spans="1:6" x14ac:dyDescent="0.3">
      <c r="A68" s="82"/>
      <c r="B68" s="82"/>
      <c r="C68" s="82"/>
      <c r="D68" s="82"/>
      <c r="E68" s="82"/>
      <c r="F68" s="82"/>
    </row>
    <row r="69" spans="1:6" x14ac:dyDescent="0.3">
      <c r="A69" s="42"/>
      <c r="C69" s="42"/>
      <c r="D69" s="42"/>
      <c r="E69" s="42"/>
      <c r="F69" s="42"/>
    </row>
    <row r="70" spans="1:6" x14ac:dyDescent="0.3">
      <c r="A70" s="125" t="s">
        <v>140</v>
      </c>
      <c r="B70" s="126"/>
      <c r="C70" s="46" t="s">
        <v>141</v>
      </c>
      <c r="D70" s="46"/>
      <c r="E70" s="42"/>
      <c r="F70" s="42"/>
    </row>
    <row r="71" spans="1:6" x14ac:dyDescent="0.3">
      <c r="A71" s="46"/>
      <c r="B71" s="46"/>
      <c r="C71" s="46"/>
      <c r="D71" s="46"/>
      <c r="E71" s="42"/>
      <c r="F71" s="42"/>
    </row>
    <row r="72" spans="1:6" x14ac:dyDescent="0.3">
      <c r="A72" s="125" t="s">
        <v>157</v>
      </c>
      <c r="B72" s="126"/>
      <c r="C72" s="46" t="s">
        <v>142</v>
      </c>
      <c r="D72" s="46"/>
      <c r="E72" s="42"/>
      <c r="F72" s="42"/>
    </row>
    <row r="74" spans="1:6" x14ac:dyDescent="0.3">
      <c r="A74" s="72"/>
    </row>
  </sheetData>
  <mergeCells count="9">
    <mergeCell ref="A9:F9"/>
    <mergeCell ref="A59:A60"/>
    <mergeCell ref="F22:F25"/>
    <mergeCell ref="F35:F41"/>
    <mergeCell ref="E1:F1"/>
    <mergeCell ref="E2:F3"/>
    <mergeCell ref="A6:F6"/>
    <mergeCell ref="A7:F7"/>
    <mergeCell ref="A8:F8"/>
  </mergeCells>
  <pageMargins left="0.70866141732283472" right="0.11811023622047245" top="0.74803149606299213" bottom="0.74803149606299213" header="0.31496062992125984" footer="0.31496062992125984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view="pageBreakPreview" topLeftCell="A52" zoomScale="60" zoomScaleNormal="85" workbookViewId="0">
      <selection activeCell="K73" sqref="K73"/>
    </sheetView>
  </sheetViews>
  <sheetFormatPr defaultRowHeight="18.75" x14ac:dyDescent="0.3"/>
  <cols>
    <col min="1" max="1" width="9.140625" style="42"/>
    <col min="2" max="2" width="48" style="42" customWidth="1"/>
    <col min="3" max="4" width="22.140625" style="42" customWidth="1"/>
    <col min="5" max="5" width="22.28515625" style="42" customWidth="1"/>
    <col min="6" max="6" width="18.140625" style="42" customWidth="1"/>
    <col min="7" max="7" width="37" style="42" customWidth="1"/>
    <col min="8" max="16384" width="9.140625" style="42"/>
  </cols>
  <sheetData>
    <row r="1" spans="1:7" x14ac:dyDescent="0.3">
      <c r="E1" s="96" t="s">
        <v>50</v>
      </c>
      <c r="F1" s="96"/>
      <c r="G1" s="96"/>
    </row>
    <row r="2" spans="1:7" ht="94.5" customHeight="1" x14ac:dyDescent="0.3">
      <c r="E2" s="102" t="s">
        <v>51</v>
      </c>
      <c r="F2" s="102"/>
      <c r="G2" s="102"/>
    </row>
    <row r="3" spans="1:7" ht="21" customHeight="1" x14ac:dyDescent="0.3">
      <c r="E3" s="47"/>
      <c r="F3" s="47"/>
      <c r="G3" s="47"/>
    </row>
    <row r="4" spans="1:7" x14ac:dyDescent="0.3">
      <c r="A4" s="98" t="s">
        <v>52</v>
      </c>
      <c r="B4" s="98"/>
      <c r="C4" s="98"/>
      <c r="D4" s="98"/>
      <c r="E4" s="98"/>
      <c r="F4" s="98"/>
      <c r="G4" s="98"/>
    </row>
    <row r="5" spans="1:7" ht="18.75" customHeight="1" x14ac:dyDescent="0.3">
      <c r="A5" s="90" t="s">
        <v>165</v>
      </c>
      <c r="B5" s="90"/>
      <c r="C5" s="90"/>
      <c r="D5" s="90"/>
      <c r="E5" s="90"/>
      <c r="F5" s="90"/>
      <c r="G5" s="90"/>
    </row>
    <row r="6" spans="1:7" ht="18.75" customHeight="1" x14ac:dyDescent="0.3">
      <c r="A6" s="90" t="s">
        <v>166</v>
      </c>
      <c r="B6" s="90"/>
      <c r="C6" s="90"/>
      <c r="D6" s="90"/>
      <c r="E6" s="90"/>
      <c r="F6" s="90"/>
      <c r="G6" s="90"/>
    </row>
    <row r="7" spans="1:7" ht="18.75" customHeight="1" x14ac:dyDescent="0.3">
      <c r="A7" s="90" t="s">
        <v>167</v>
      </c>
      <c r="B7" s="90"/>
      <c r="C7" s="90"/>
      <c r="D7" s="90"/>
      <c r="E7" s="90"/>
      <c r="F7" s="90"/>
      <c r="G7" s="90"/>
    </row>
    <row r="8" spans="1:7" x14ac:dyDescent="0.3">
      <c r="A8" s="78"/>
      <c r="B8" s="78"/>
      <c r="C8" s="78"/>
      <c r="D8" s="78"/>
      <c r="E8" s="78"/>
      <c r="F8" s="78"/>
      <c r="G8" s="78"/>
    </row>
    <row r="9" spans="1:7" ht="22.5" customHeight="1" x14ac:dyDescent="0.3">
      <c r="A9" s="99" t="s">
        <v>207</v>
      </c>
      <c r="B9" s="99"/>
      <c r="C9" s="41"/>
      <c r="D9" s="41"/>
      <c r="E9" s="41"/>
      <c r="F9" s="41"/>
      <c r="G9" s="41"/>
    </row>
    <row r="10" spans="1:7" ht="22.5" customHeight="1" x14ac:dyDescent="0.3">
      <c r="A10" s="99" t="s">
        <v>53</v>
      </c>
      <c r="B10" s="99"/>
      <c r="C10" s="41"/>
      <c r="D10" s="41"/>
      <c r="E10" s="41"/>
      <c r="F10" s="41"/>
      <c r="G10" s="41"/>
    </row>
    <row r="11" spans="1:7" ht="22.5" customHeight="1" x14ac:dyDescent="0.3">
      <c r="A11" s="79"/>
      <c r="B11" s="79"/>
      <c r="C11" s="78"/>
      <c r="D11" s="78"/>
      <c r="E11" s="78"/>
      <c r="F11" s="78"/>
      <c r="G11" s="78"/>
    </row>
    <row r="12" spans="1:7" s="40" customFormat="1" ht="87" customHeight="1" x14ac:dyDescent="0.25">
      <c r="A12" s="64" t="s">
        <v>159</v>
      </c>
      <c r="B12" s="64" t="s">
        <v>209</v>
      </c>
      <c r="C12" s="64" t="s">
        <v>210</v>
      </c>
      <c r="D12" s="64" t="s">
        <v>44</v>
      </c>
      <c r="E12" s="64" t="s">
        <v>45</v>
      </c>
      <c r="F12" s="64" t="s">
        <v>208</v>
      </c>
      <c r="G12" s="73" t="s">
        <v>46</v>
      </c>
    </row>
    <row r="13" spans="1:7" s="40" customFormat="1" ht="15" customHeight="1" x14ac:dyDescent="0.25">
      <c r="A13" s="64">
        <v>1</v>
      </c>
      <c r="B13" s="64">
        <v>2</v>
      </c>
      <c r="C13" s="64">
        <v>3</v>
      </c>
      <c r="D13" s="64">
        <v>4</v>
      </c>
      <c r="E13" s="64">
        <v>5</v>
      </c>
      <c r="F13" s="64">
        <v>6</v>
      </c>
      <c r="G13" s="64">
        <v>7</v>
      </c>
    </row>
    <row r="14" spans="1:7" s="40" customFormat="1" ht="37.5" x14ac:dyDescent="0.3">
      <c r="A14" s="64" t="s">
        <v>1</v>
      </c>
      <c r="B14" s="65" t="s">
        <v>172</v>
      </c>
      <c r="C14" s="64" t="s">
        <v>3</v>
      </c>
      <c r="D14" s="43">
        <f>D15+D20+D24+D25+D27</f>
        <v>14836.06912721954</v>
      </c>
      <c r="E14" s="68">
        <f>E15+E20+E24+E25+E27</f>
        <v>7950.7124054629503</v>
      </c>
      <c r="F14" s="84">
        <f>E14/D14</f>
        <v>0.53590424372422774</v>
      </c>
      <c r="G14" s="58"/>
    </row>
    <row r="15" spans="1:7" s="40" customFormat="1" ht="39" x14ac:dyDescent="0.3">
      <c r="A15" s="66">
        <v>1</v>
      </c>
      <c r="B15" s="67" t="s">
        <v>173</v>
      </c>
      <c r="C15" s="76" t="s">
        <v>174</v>
      </c>
      <c r="D15" s="43">
        <f>D16+D17+D18+D19</f>
        <v>2296.7918</v>
      </c>
      <c r="E15" s="43">
        <f>E16+E17+E18+E19</f>
        <v>1913.9931666666666</v>
      </c>
      <c r="F15" s="84">
        <f t="shared" ref="F15:F59" si="0">E15/D15</f>
        <v>0.83333333333333337</v>
      </c>
      <c r="G15" s="51"/>
    </row>
    <row r="16" spans="1:7" s="40" customFormat="1" x14ac:dyDescent="0.3">
      <c r="A16" s="54" t="s">
        <v>2</v>
      </c>
      <c r="B16" s="55" t="s">
        <v>181</v>
      </c>
      <c r="C16" s="76" t="s">
        <v>174</v>
      </c>
      <c r="D16" s="43"/>
      <c r="E16" s="57"/>
      <c r="F16" s="84"/>
      <c r="G16" s="51"/>
    </row>
    <row r="17" spans="1:7" s="40" customFormat="1" ht="37.5" x14ac:dyDescent="0.3">
      <c r="A17" s="54" t="s">
        <v>4</v>
      </c>
      <c r="B17" s="55" t="s">
        <v>5</v>
      </c>
      <c r="C17" s="76" t="s">
        <v>174</v>
      </c>
      <c r="D17" s="44">
        <v>922.23180000000002</v>
      </c>
      <c r="E17" s="57">
        <f>D17/12*10</f>
        <v>768.52649999999994</v>
      </c>
      <c r="F17" s="84">
        <f t="shared" si="0"/>
        <v>0.83333333333333326</v>
      </c>
      <c r="G17" s="58" t="s">
        <v>201</v>
      </c>
    </row>
    <row r="18" spans="1:7" s="40" customFormat="1" x14ac:dyDescent="0.3">
      <c r="A18" s="54" t="s">
        <v>6</v>
      </c>
      <c r="B18" s="55" t="s">
        <v>182</v>
      </c>
      <c r="C18" s="76" t="s">
        <v>174</v>
      </c>
      <c r="D18" s="43"/>
      <c r="E18" s="57"/>
      <c r="F18" s="84"/>
      <c r="G18" s="51"/>
    </row>
    <row r="19" spans="1:7" s="40" customFormat="1" ht="37.5" x14ac:dyDescent="0.3">
      <c r="A19" s="54" t="s">
        <v>7</v>
      </c>
      <c r="B19" s="55" t="s">
        <v>114</v>
      </c>
      <c r="C19" s="76" t="s">
        <v>174</v>
      </c>
      <c r="D19" s="44">
        <v>1374.56</v>
      </c>
      <c r="E19" s="57">
        <f>D19/12*10</f>
        <v>1145.4666666666667</v>
      </c>
      <c r="F19" s="84">
        <f t="shared" si="0"/>
        <v>0.83333333333333337</v>
      </c>
      <c r="G19" s="58" t="s">
        <v>201</v>
      </c>
    </row>
    <row r="20" spans="1:7" s="40" customFormat="1" ht="37.5" customHeight="1" x14ac:dyDescent="0.25">
      <c r="A20" s="52" t="s">
        <v>8</v>
      </c>
      <c r="B20" s="53" t="s">
        <v>177</v>
      </c>
      <c r="C20" s="76" t="s">
        <v>174</v>
      </c>
      <c r="D20" s="43">
        <f>D21+D22+D23</f>
        <v>7210.5973272195406</v>
      </c>
      <c r="E20" s="49">
        <f>E21+E22</f>
        <v>5935.0192387962834</v>
      </c>
      <c r="F20" s="84">
        <f t="shared" si="0"/>
        <v>0.82309675183108177</v>
      </c>
      <c r="G20" s="93" t="s">
        <v>201</v>
      </c>
    </row>
    <row r="21" spans="1:7" s="40" customFormat="1" ht="19.5" customHeight="1" x14ac:dyDescent="0.25">
      <c r="A21" s="54" t="s">
        <v>9</v>
      </c>
      <c r="B21" s="55" t="s">
        <v>179</v>
      </c>
      <c r="C21" s="76" t="s">
        <v>174</v>
      </c>
      <c r="D21" s="44">
        <v>6561.0548639999997</v>
      </c>
      <c r="E21" s="57">
        <f t="shared" ref="E21:E23" si="1">D21/12*10</f>
        <v>5467.5457199999992</v>
      </c>
      <c r="F21" s="84">
        <f t="shared" si="0"/>
        <v>0.83333333333333326</v>
      </c>
      <c r="G21" s="94"/>
    </row>
    <row r="22" spans="1:7" s="63" customFormat="1" x14ac:dyDescent="0.25">
      <c r="A22" s="54" t="s">
        <v>10</v>
      </c>
      <c r="B22" s="55" t="s">
        <v>180</v>
      </c>
      <c r="C22" s="76" t="s">
        <v>174</v>
      </c>
      <c r="D22" s="44">
        <v>560.96822255554082</v>
      </c>
      <c r="E22" s="57">
        <f t="shared" si="1"/>
        <v>467.47351879628405</v>
      </c>
      <c r="F22" s="84">
        <f t="shared" si="0"/>
        <v>0.83333333333333337</v>
      </c>
      <c r="G22" s="94"/>
    </row>
    <row r="23" spans="1:7" s="63" customFormat="1" ht="37.5" x14ac:dyDescent="0.25">
      <c r="A23" s="54"/>
      <c r="B23" s="55" t="s">
        <v>178</v>
      </c>
      <c r="C23" s="76"/>
      <c r="D23" s="44">
        <v>88.574240664000001</v>
      </c>
      <c r="E23" s="57">
        <f t="shared" si="1"/>
        <v>73.811867219999996</v>
      </c>
      <c r="F23" s="84">
        <f t="shared" si="0"/>
        <v>0.83333333333333326</v>
      </c>
      <c r="G23" s="95"/>
    </row>
    <row r="24" spans="1:7" s="40" customFormat="1" ht="37.5" x14ac:dyDescent="0.25">
      <c r="A24" s="52" t="s">
        <v>11</v>
      </c>
      <c r="B24" s="53" t="s">
        <v>12</v>
      </c>
      <c r="C24" s="76" t="s">
        <v>174</v>
      </c>
      <c r="D24" s="68">
        <v>3169.6</v>
      </c>
      <c r="E24" s="49">
        <v>0</v>
      </c>
      <c r="F24" s="84">
        <f t="shared" si="0"/>
        <v>0</v>
      </c>
      <c r="G24" s="59" t="s">
        <v>202</v>
      </c>
    </row>
    <row r="25" spans="1:7" s="40" customFormat="1" ht="19.5" x14ac:dyDescent="0.3">
      <c r="A25" s="52" t="s">
        <v>13</v>
      </c>
      <c r="B25" s="53" t="s">
        <v>183</v>
      </c>
      <c r="C25" s="76" t="s">
        <v>174</v>
      </c>
      <c r="D25" s="43">
        <f>D26</f>
        <v>1075.24</v>
      </c>
      <c r="E25" s="49">
        <f>E26</f>
        <v>0</v>
      </c>
      <c r="F25" s="84">
        <f t="shared" si="0"/>
        <v>0</v>
      </c>
      <c r="G25" s="51"/>
    </row>
    <row r="26" spans="1:7" s="40" customFormat="1" ht="56.25" x14ac:dyDescent="0.25">
      <c r="A26" s="54" t="s">
        <v>14</v>
      </c>
      <c r="B26" s="55" t="s">
        <v>107</v>
      </c>
      <c r="C26" s="76" t="s">
        <v>174</v>
      </c>
      <c r="D26" s="44">
        <v>1075.24</v>
      </c>
      <c r="E26" s="57">
        <v>0</v>
      </c>
      <c r="F26" s="84">
        <f t="shared" si="0"/>
        <v>0</v>
      </c>
      <c r="G26" s="71" t="s">
        <v>203</v>
      </c>
    </row>
    <row r="27" spans="1:7" s="40" customFormat="1" ht="19.5" x14ac:dyDescent="0.3">
      <c r="A27" s="52">
        <v>5</v>
      </c>
      <c r="B27" s="53" t="s">
        <v>184</v>
      </c>
      <c r="C27" s="76" t="s">
        <v>174</v>
      </c>
      <c r="D27" s="43">
        <f>D28+D29+D30</f>
        <v>1083.8399999999999</v>
      </c>
      <c r="E27" s="43">
        <f>E28+E29+E30</f>
        <v>101.7</v>
      </c>
      <c r="F27" s="84">
        <f t="shared" si="0"/>
        <v>9.3833038086802489E-2</v>
      </c>
      <c r="G27" s="51"/>
    </row>
    <row r="28" spans="1:7" s="40" customFormat="1" x14ac:dyDescent="0.3">
      <c r="A28" s="54" t="s">
        <v>15</v>
      </c>
      <c r="B28" s="55" t="s">
        <v>108</v>
      </c>
      <c r="C28" s="76" t="s">
        <v>174</v>
      </c>
      <c r="D28" s="44">
        <v>0</v>
      </c>
      <c r="E28" s="57">
        <v>0</v>
      </c>
      <c r="F28" s="84"/>
      <c r="G28" s="51"/>
    </row>
    <row r="29" spans="1:7" s="63" customFormat="1" x14ac:dyDescent="0.3">
      <c r="A29" s="60" t="s">
        <v>16</v>
      </c>
      <c r="B29" s="61" t="s">
        <v>32</v>
      </c>
      <c r="C29" s="76" t="s">
        <v>174</v>
      </c>
      <c r="D29" s="44">
        <v>0</v>
      </c>
      <c r="E29" s="62">
        <v>0</v>
      </c>
      <c r="F29" s="84"/>
      <c r="G29" s="51"/>
    </row>
    <row r="30" spans="1:7" s="40" customFormat="1" ht="37.5" x14ac:dyDescent="0.25">
      <c r="A30" s="60" t="s">
        <v>17</v>
      </c>
      <c r="B30" s="61" t="s">
        <v>109</v>
      </c>
      <c r="C30" s="76" t="s">
        <v>174</v>
      </c>
      <c r="D30" s="62">
        <v>1083.8399999999999</v>
      </c>
      <c r="E30" s="62">
        <v>101.7</v>
      </c>
      <c r="F30" s="84">
        <f t="shared" si="0"/>
        <v>9.3833038086802489E-2</v>
      </c>
      <c r="G30" s="59" t="s">
        <v>204</v>
      </c>
    </row>
    <row r="31" spans="1:7" s="40" customFormat="1" x14ac:dyDescent="0.3">
      <c r="A31" s="64" t="s">
        <v>19</v>
      </c>
      <c r="B31" s="65" t="s">
        <v>185</v>
      </c>
      <c r="C31" s="76" t="s">
        <v>174</v>
      </c>
      <c r="D31" s="43">
        <f>D32</f>
        <v>12422.372111684002</v>
      </c>
      <c r="E31" s="43">
        <f t="shared" ref="E31" si="2">E32</f>
        <v>10748.920055603336</v>
      </c>
      <c r="F31" s="84">
        <f t="shared" si="0"/>
        <v>0.86528723813492248</v>
      </c>
      <c r="G31" s="51"/>
    </row>
    <row r="32" spans="1:7" s="40" customFormat="1" ht="39" x14ac:dyDescent="0.3">
      <c r="A32" s="66" t="s">
        <v>20</v>
      </c>
      <c r="B32" s="67" t="s">
        <v>186</v>
      </c>
      <c r="C32" s="76" t="s">
        <v>174</v>
      </c>
      <c r="D32" s="43">
        <f>SUM(D33:D44)</f>
        <v>12422.372111684002</v>
      </c>
      <c r="E32" s="43">
        <f>SUM(E33:E44)</f>
        <v>10748.920055603336</v>
      </c>
      <c r="F32" s="84">
        <f t="shared" si="0"/>
        <v>0.86528723813492248</v>
      </c>
      <c r="G32" s="51"/>
    </row>
    <row r="33" spans="1:7" s="40" customFormat="1" ht="37.5" x14ac:dyDescent="0.3">
      <c r="A33" s="33" t="s">
        <v>110</v>
      </c>
      <c r="B33" s="34" t="s">
        <v>187</v>
      </c>
      <c r="C33" s="76" t="s">
        <v>174</v>
      </c>
      <c r="D33" s="44">
        <v>7227.72</v>
      </c>
      <c r="E33" s="57">
        <f t="shared" ref="E33:E39" si="3">D33/12*10</f>
        <v>6023.1</v>
      </c>
      <c r="F33" s="84">
        <f t="shared" si="0"/>
        <v>0.83333333333333337</v>
      </c>
      <c r="G33" s="93" t="s">
        <v>201</v>
      </c>
    </row>
    <row r="34" spans="1:7" s="40" customFormat="1" x14ac:dyDescent="0.3">
      <c r="A34" s="33" t="s">
        <v>111</v>
      </c>
      <c r="B34" s="35" t="s">
        <v>180</v>
      </c>
      <c r="C34" s="76" t="s">
        <v>174</v>
      </c>
      <c r="D34" s="44">
        <v>617.96789168400005</v>
      </c>
      <c r="E34" s="57">
        <f t="shared" si="3"/>
        <v>514.97324307000008</v>
      </c>
      <c r="F34" s="84">
        <f t="shared" si="0"/>
        <v>0.83333333333333337</v>
      </c>
      <c r="G34" s="94"/>
    </row>
    <row r="35" spans="1:7" s="40" customFormat="1" ht="37.5" x14ac:dyDescent="0.3">
      <c r="A35" s="33"/>
      <c r="B35" s="34" t="s">
        <v>178</v>
      </c>
      <c r="C35" s="76"/>
      <c r="D35" s="44">
        <v>97.574220000000011</v>
      </c>
      <c r="E35" s="57">
        <f t="shared" si="3"/>
        <v>81.311850000000007</v>
      </c>
      <c r="F35" s="84">
        <f t="shared" si="0"/>
        <v>0.83333333333333326</v>
      </c>
      <c r="G35" s="94"/>
    </row>
    <row r="36" spans="1:7" s="40" customFormat="1" x14ac:dyDescent="0.3">
      <c r="A36" s="33" t="s">
        <v>112</v>
      </c>
      <c r="B36" s="35" t="s">
        <v>188</v>
      </c>
      <c r="C36" s="76" t="s">
        <v>174</v>
      </c>
      <c r="D36" s="44">
        <v>1440.71</v>
      </c>
      <c r="E36" s="57">
        <f t="shared" si="3"/>
        <v>1200.5916666666667</v>
      </c>
      <c r="F36" s="84">
        <f t="shared" si="0"/>
        <v>0.83333333333333337</v>
      </c>
      <c r="G36" s="94"/>
    </row>
    <row r="37" spans="1:7" s="40" customFormat="1" ht="37.5" customHeight="1" x14ac:dyDescent="0.3">
      <c r="A37" s="33" t="s">
        <v>113</v>
      </c>
      <c r="B37" s="35" t="s">
        <v>114</v>
      </c>
      <c r="C37" s="76" t="s">
        <v>174</v>
      </c>
      <c r="D37" s="44">
        <v>226.06</v>
      </c>
      <c r="E37" s="57">
        <f t="shared" si="3"/>
        <v>188.38333333333335</v>
      </c>
      <c r="F37" s="84">
        <f t="shared" si="0"/>
        <v>0.83333333333333337</v>
      </c>
      <c r="G37" s="94"/>
    </row>
    <row r="38" spans="1:7" s="40" customFormat="1" ht="37.5" customHeight="1" x14ac:dyDescent="0.3">
      <c r="A38" s="33" t="s">
        <v>115</v>
      </c>
      <c r="B38" s="35" t="s">
        <v>116</v>
      </c>
      <c r="C38" s="76" t="s">
        <v>174</v>
      </c>
      <c r="D38" s="44">
        <v>129.57</v>
      </c>
      <c r="E38" s="57">
        <f t="shared" si="3"/>
        <v>107.97499999999999</v>
      </c>
      <c r="F38" s="84">
        <f t="shared" si="0"/>
        <v>0.83333333333333337</v>
      </c>
      <c r="G38" s="94"/>
    </row>
    <row r="39" spans="1:7" s="40" customFormat="1" ht="37.5" customHeight="1" x14ac:dyDescent="0.3">
      <c r="A39" s="33" t="s">
        <v>117</v>
      </c>
      <c r="B39" s="35" t="s">
        <v>118</v>
      </c>
      <c r="C39" s="76" t="s">
        <v>174</v>
      </c>
      <c r="D39" s="44">
        <v>272.02</v>
      </c>
      <c r="E39" s="57">
        <f t="shared" si="3"/>
        <v>226.68333333333334</v>
      </c>
      <c r="F39" s="84">
        <f t="shared" si="0"/>
        <v>0.83333333333333337</v>
      </c>
      <c r="G39" s="95"/>
    </row>
    <row r="40" spans="1:7" s="40" customFormat="1" x14ac:dyDescent="0.3">
      <c r="A40" s="33" t="s">
        <v>119</v>
      </c>
      <c r="B40" s="35" t="s">
        <v>120</v>
      </c>
      <c r="C40" s="76" t="s">
        <v>174</v>
      </c>
      <c r="D40" s="44">
        <v>0</v>
      </c>
      <c r="E40" s="57">
        <v>101.45</v>
      </c>
      <c r="F40" s="84"/>
      <c r="G40" s="51"/>
    </row>
    <row r="41" spans="1:7" s="40" customFormat="1" ht="37.5" x14ac:dyDescent="0.3">
      <c r="A41" s="33" t="s">
        <v>121</v>
      </c>
      <c r="B41" s="35" t="s">
        <v>18</v>
      </c>
      <c r="C41" s="76" t="s">
        <v>174</v>
      </c>
      <c r="D41" s="44">
        <v>1551.52</v>
      </c>
      <c r="E41" s="44">
        <v>1551.52</v>
      </c>
      <c r="F41" s="84">
        <f t="shared" si="0"/>
        <v>1</v>
      </c>
      <c r="G41" s="58" t="s">
        <v>201</v>
      </c>
    </row>
    <row r="42" spans="1:7" s="40" customFormat="1" x14ac:dyDescent="0.3">
      <c r="A42" s="33" t="s">
        <v>122</v>
      </c>
      <c r="B42" s="35" t="s">
        <v>28</v>
      </c>
      <c r="C42" s="76" t="s">
        <v>174</v>
      </c>
      <c r="D42" s="44">
        <v>0</v>
      </c>
      <c r="E42" s="57">
        <v>0</v>
      </c>
      <c r="F42" s="84"/>
      <c r="G42" s="51"/>
    </row>
    <row r="43" spans="1:7" s="40" customFormat="1" ht="37.5" x14ac:dyDescent="0.3">
      <c r="A43" s="33" t="s">
        <v>123</v>
      </c>
      <c r="B43" s="35" t="s">
        <v>32</v>
      </c>
      <c r="C43" s="76" t="s">
        <v>174</v>
      </c>
      <c r="D43" s="44">
        <v>84.61</v>
      </c>
      <c r="E43" s="57">
        <f t="shared" ref="E43" si="4">D43/12*10</f>
        <v>70.508333333333326</v>
      </c>
      <c r="F43" s="84">
        <f t="shared" si="0"/>
        <v>0.83333333333333326</v>
      </c>
      <c r="G43" s="58" t="s">
        <v>201</v>
      </c>
    </row>
    <row r="44" spans="1:7" s="40" customFormat="1" ht="37.5" customHeight="1" x14ac:dyDescent="0.3">
      <c r="A44" s="36" t="s">
        <v>124</v>
      </c>
      <c r="B44" s="37" t="s">
        <v>125</v>
      </c>
      <c r="C44" s="76" t="s">
        <v>174</v>
      </c>
      <c r="D44" s="43">
        <f>SUM(D45:D51)</f>
        <v>774.61999999999989</v>
      </c>
      <c r="E44" s="43">
        <f>SUM(E45:E51)</f>
        <v>682.42329586666665</v>
      </c>
      <c r="F44" s="50">
        <f t="shared" si="0"/>
        <v>0.88097815169588545</v>
      </c>
      <c r="G44" s="58"/>
    </row>
    <row r="45" spans="1:7" s="40" customFormat="1" ht="37.5" customHeight="1" x14ac:dyDescent="0.3">
      <c r="A45" s="33" t="s">
        <v>126</v>
      </c>
      <c r="B45" s="35" t="s">
        <v>127</v>
      </c>
      <c r="C45" s="76" t="s">
        <v>174</v>
      </c>
      <c r="D45" s="44">
        <v>24.49</v>
      </c>
      <c r="E45" s="57">
        <v>58.85</v>
      </c>
      <c r="F45" s="84">
        <f t="shared" si="0"/>
        <v>2.4030216414863212</v>
      </c>
      <c r="G45" s="58" t="s">
        <v>201</v>
      </c>
    </row>
    <row r="46" spans="1:7" s="40" customFormat="1" ht="37.5" customHeight="1" x14ac:dyDescent="0.3">
      <c r="A46" s="33" t="s">
        <v>128</v>
      </c>
      <c r="B46" s="35" t="s">
        <v>129</v>
      </c>
      <c r="C46" s="76" t="s">
        <v>174</v>
      </c>
      <c r="D46" s="44">
        <v>18.38</v>
      </c>
      <c r="E46" s="57">
        <v>107</v>
      </c>
      <c r="F46" s="84">
        <f t="shared" si="0"/>
        <v>5.8215451577801964</v>
      </c>
      <c r="G46" s="58" t="s">
        <v>201</v>
      </c>
    </row>
    <row r="47" spans="1:7" s="40" customFormat="1" ht="37.5" customHeight="1" x14ac:dyDescent="0.3">
      <c r="A47" s="33" t="s">
        <v>130</v>
      </c>
      <c r="B47" s="35" t="s">
        <v>29</v>
      </c>
      <c r="C47" s="76" t="s">
        <v>174</v>
      </c>
      <c r="D47" s="44">
        <v>24.51</v>
      </c>
      <c r="E47" s="57">
        <v>14.67</v>
      </c>
      <c r="F47" s="84">
        <f t="shared" si="0"/>
        <v>0.59853121175030599</v>
      </c>
      <c r="G47" s="58" t="s">
        <v>205</v>
      </c>
    </row>
    <row r="48" spans="1:7" s="40" customFormat="1" ht="37.5" x14ac:dyDescent="0.3">
      <c r="A48" s="33" t="s">
        <v>131</v>
      </c>
      <c r="B48" s="35" t="s">
        <v>132</v>
      </c>
      <c r="C48" s="77" t="s">
        <v>174</v>
      </c>
      <c r="D48" s="44">
        <v>240.78</v>
      </c>
      <c r="E48" s="57">
        <v>240.78162920000003</v>
      </c>
      <c r="F48" s="84">
        <f t="shared" si="0"/>
        <v>1.0000067663427197</v>
      </c>
      <c r="G48" s="58" t="s">
        <v>201</v>
      </c>
    </row>
    <row r="49" spans="1:7" s="40" customFormat="1" ht="37.5" x14ac:dyDescent="0.3">
      <c r="A49" s="33" t="s">
        <v>133</v>
      </c>
      <c r="B49" s="35" t="s">
        <v>134</v>
      </c>
      <c r="C49" s="76" t="s">
        <v>174</v>
      </c>
      <c r="D49" s="44">
        <v>38.64</v>
      </c>
      <c r="E49" s="57">
        <v>18.73</v>
      </c>
      <c r="F49" s="84">
        <f t="shared" si="0"/>
        <v>0.48473084886128365</v>
      </c>
      <c r="G49" s="58" t="s">
        <v>205</v>
      </c>
    </row>
    <row r="50" spans="1:7" s="40" customFormat="1" ht="37.5" x14ac:dyDescent="0.3">
      <c r="A50" s="33" t="s">
        <v>135</v>
      </c>
      <c r="B50" s="35" t="s">
        <v>136</v>
      </c>
      <c r="C50" s="76" t="s">
        <v>174</v>
      </c>
      <c r="D50" s="44">
        <v>186.15</v>
      </c>
      <c r="E50" s="57">
        <v>41</v>
      </c>
      <c r="F50" s="84">
        <f t="shared" si="0"/>
        <v>0.220252484555466</v>
      </c>
      <c r="G50" s="58" t="s">
        <v>205</v>
      </c>
    </row>
    <row r="51" spans="1:7" s="40" customFormat="1" ht="37.5" x14ac:dyDescent="0.3">
      <c r="A51" s="33" t="s">
        <v>137</v>
      </c>
      <c r="B51" s="35" t="s">
        <v>138</v>
      </c>
      <c r="C51" s="76" t="s">
        <v>174</v>
      </c>
      <c r="D51" s="44">
        <v>241.67</v>
      </c>
      <c r="E51" s="57">
        <f t="shared" ref="E51" si="5">D51/12*10</f>
        <v>201.39166666666665</v>
      </c>
      <c r="F51" s="84">
        <f t="shared" si="0"/>
        <v>0.83333333333333326</v>
      </c>
      <c r="G51" s="58" t="s">
        <v>201</v>
      </c>
    </row>
    <row r="52" spans="1:7" s="40" customFormat="1" ht="37.5" x14ac:dyDescent="0.3">
      <c r="A52" s="64" t="s">
        <v>35</v>
      </c>
      <c r="B52" s="65" t="s">
        <v>189</v>
      </c>
      <c r="C52" s="76" t="s">
        <v>174</v>
      </c>
      <c r="D52" s="43">
        <f>D31+D14</f>
        <v>27258.441238903542</v>
      </c>
      <c r="E52" s="68">
        <f>E31+E14</f>
        <v>18699.632461066285</v>
      </c>
      <c r="F52" s="84">
        <f t="shared" si="0"/>
        <v>0.68601253817764041</v>
      </c>
      <c r="G52" s="58" t="s">
        <v>201</v>
      </c>
    </row>
    <row r="53" spans="1:7" s="40" customFormat="1" x14ac:dyDescent="0.3">
      <c r="A53" s="64" t="s">
        <v>160</v>
      </c>
      <c r="B53" s="65" t="s">
        <v>191</v>
      </c>
      <c r="C53" s="76" t="s">
        <v>174</v>
      </c>
      <c r="D53" s="43">
        <f>D55-D52</f>
        <v>5799.9990838324593</v>
      </c>
      <c r="E53" s="68">
        <f>E55-E52</f>
        <v>25050.367538933715</v>
      </c>
      <c r="F53" s="84"/>
      <c r="G53" s="51"/>
    </row>
    <row r="54" spans="1:7" s="40" customFormat="1" x14ac:dyDescent="0.3">
      <c r="A54" s="64"/>
      <c r="B54" s="65" t="s">
        <v>190</v>
      </c>
      <c r="C54" s="76" t="s">
        <v>174</v>
      </c>
      <c r="D54" s="43">
        <v>245531</v>
      </c>
      <c r="E54" s="43">
        <v>245531</v>
      </c>
      <c r="F54" s="84">
        <f t="shared" si="0"/>
        <v>1</v>
      </c>
      <c r="G54" s="51"/>
    </row>
    <row r="55" spans="1:7" s="40" customFormat="1" x14ac:dyDescent="0.3">
      <c r="A55" s="64" t="s">
        <v>161</v>
      </c>
      <c r="B55" s="65" t="s">
        <v>38</v>
      </c>
      <c r="C55" s="76" t="s">
        <v>174</v>
      </c>
      <c r="D55" s="43">
        <f>D56*D59</f>
        <v>33058.440322736002</v>
      </c>
      <c r="E55" s="43">
        <v>43750</v>
      </c>
      <c r="F55" s="84">
        <f t="shared" si="0"/>
        <v>1.3234139170779591</v>
      </c>
      <c r="G55" s="58" t="s">
        <v>206</v>
      </c>
    </row>
    <row r="56" spans="1:7" s="40" customFormat="1" ht="37.5" x14ac:dyDescent="0.3">
      <c r="A56" s="64" t="s">
        <v>162</v>
      </c>
      <c r="B56" s="65" t="s">
        <v>193</v>
      </c>
      <c r="C56" s="64" t="s">
        <v>175</v>
      </c>
      <c r="D56" s="43">
        <v>69532.839000000007</v>
      </c>
      <c r="E56" s="68">
        <v>92020.72683</v>
      </c>
      <c r="F56" s="84">
        <f t="shared" si="0"/>
        <v>1.3234139171277042</v>
      </c>
      <c r="G56" s="58"/>
    </row>
    <row r="57" spans="1:7" s="40" customFormat="1" x14ac:dyDescent="0.3">
      <c r="A57" s="100" t="s">
        <v>163</v>
      </c>
      <c r="B57" s="91" t="s">
        <v>192</v>
      </c>
      <c r="C57" s="56" t="s">
        <v>41</v>
      </c>
      <c r="D57" s="44"/>
      <c r="E57" s="49"/>
      <c r="F57" s="84"/>
      <c r="G57" s="51"/>
    </row>
    <row r="58" spans="1:7" s="40" customFormat="1" x14ac:dyDescent="0.3">
      <c r="A58" s="101"/>
      <c r="B58" s="92"/>
      <c r="C58" s="83" t="s">
        <v>176</v>
      </c>
      <c r="D58" s="44"/>
      <c r="E58" s="49"/>
      <c r="F58" s="84"/>
      <c r="G58" s="51"/>
    </row>
    <row r="59" spans="1:7" s="40" customFormat="1" ht="75" x14ac:dyDescent="0.3">
      <c r="A59" s="81" t="s">
        <v>164</v>
      </c>
      <c r="B59" s="48" t="s">
        <v>194</v>
      </c>
      <c r="C59" s="83" t="s">
        <v>195</v>
      </c>
      <c r="D59" s="43">
        <v>0.47543636644458021</v>
      </c>
      <c r="E59" s="43">
        <v>0.47543636644458021</v>
      </c>
      <c r="F59" s="84">
        <f t="shared" si="0"/>
        <v>1</v>
      </c>
      <c r="G59" s="69"/>
    </row>
    <row r="60" spans="1:7" s="40" customFormat="1" x14ac:dyDescent="0.25">
      <c r="A60" s="87"/>
      <c r="B60" s="87"/>
      <c r="C60" s="87"/>
      <c r="D60" s="87"/>
      <c r="E60" s="87"/>
      <c r="F60" s="87"/>
      <c r="G60" s="88"/>
    </row>
    <row r="61" spans="1:7" s="40" customFormat="1" x14ac:dyDescent="0.3">
      <c r="A61" s="42"/>
      <c r="B61" s="42"/>
      <c r="C61" s="42"/>
      <c r="D61" s="42"/>
      <c r="E61" s="42"/>
      <c r="F61" s="42"/>
      <c r="G61" s="42"/>
    </row>
    <row r="62" spans="1:7" s="40" customFormat="1" x14ac:dyDescent="0.3">
      <c r="A62" s="70" t="s">
        <v>198</v>
      </c>
      <c r="C62" s="42"/>
      <c r="D62" s="42"/>
      <c r="E62" s="42"/>
      <c r="F62" s="42"/>
      <c r="G62" s="42"/>
    </row>
    <row r="63" spans="1:7" s="40" customFormat="1" x14ac:dyDescent="0.3">
      <c r="A63" s="103" t="s">
        <v>199</v>
      </c>
      <c r="B63" s="103"/>
      <c r="C63" s="103"/>
      <c r="D63" s="103"/>
      <c r="E63" s="103"/>
      <c r="F63" s="103"/>
      <c r="G63" s="103"/>
    </row>
    <row r="64" spans="1:7" s="40" customFormat="1" x14ac:dyDescent="0.3">
      <c r="A64" s="103" t="s">
        <v>200</v>
      </c>
      <c r="B64" s="103"/>
      <c r="C64" s="103"/>
      <c r="D64" s="103"/>
      <c r="E64" s="103"/>
      <c r="F64" s="103"/>
      <c r="G64" s="103"/>
    </row>
    <row r="65" spans="1:7" s="40" customFormat="1" x14ac:dyDescent="0.3">
      <c r="A65" s="103" t="s">
        <v>196</v>
      </c>
      <c r="B65" s="103"/>
      <c r="C65" s="103"/>
      <c r="D65" s="103"/>
      <c r="E65" s="103"/>
      <c r="F65" s="103"/>
      <c r="G65" s="103"/>
    </row>
    <row r="66" spans="1:7" s="40" customFormat="1" x14ac:dyDescent="0.3">
      <c r="A66" s="104" t="s">
        <v>197</v>
      </c>
      <c r="B66" s="104"/>
      <c r="C66" s="104"/>
      <c r="D66" s="104"/>
      <c r="E66" s="104"/>
      <c r="F66" s="104"/>
      <c r="G66" s="82"/>
    </row>
    <row r="67" spans="1:7" s="40" customFormat="1" x14ac:dyDescent="0.3">
      <c r="A67" s="45"/>
      <c r="B67" s="45"/>
      <c r="C67" s="45"/>
      <c r="D67" s="45"/>
      <c r="E67" s="45"/>
      <c r="F67" s="45"/>
      <c r="G67" s="45"/>
    </row>
    <row r="68" spans="1:7" s="40" customFormat="1" x14ac:dyDescent="0.3">
      <c r="A68" s="103"/>
      <c r="B68" s="103"/>
      <c r="C68" s="103"/>
      <c r="D68" s="45"/>
      <c r="E68" s="45"/>
      <c r="F68" s="45"/>
      <c r="G68" s="45"/>
    </row>
    <row r="69" spans="1:7" s="40" customFormat="1" x14ac:dyDescent="0.3">
      <c r="A69" s="42"/>
      <c r="B69" s="42"/>
      <c r="C69" s="42"/>
      <c r="D69" s="42"/>
      <c r="E69" s="42"/>
      <c r="F69" s="42"/>
      <c r="G69" s="42"/>
    </row>
    <row r="70" spans="1:7" s="40" customFormat="1" x14ac:dyDescent="0.3">
      <c r="A70" s="42"/>
      <c r="B70" s="125" t="s">
        <v>140</v>
      </c>
      <c r="C70" s="126"/>
      <c r="D70" s="46" t="s">
        <v>141</v>
      </c>
      <c r="E70" s="46"/>
      <c r="F70" s="42"/>
      <c r="G70" s="42"/>
    </row>
    <row r="71" spans="1:7" s="40" customFormat="1" x14ac:dyDescent="0.3">
      <c r="A71" s="42"/>
      <c r="B71" s="46"/>
      <c r="C71" s="46"/>
      <c r="D71" s="46"/>
      <c r="E71" s="46"/>
      <c r="F71" s="42"/>
      <c r="G71" s="42"/>
    </row>
    <row r="72" spans="1:7" s="40" customFormat="1" x14ac:dyDescent="0.3">
      <c r="A72" s="42"/>
      <c r="B72" s="125" t="s">
        <v>157</v>
      </c>
      <c r="C72" s="126"/>
      <c r="D72" s="46" t="s">
        <v>142</v>
      </c>
      <c r="E72" s="46"/>
      <c r="F72" s="42"/>
      <c r="G72" s="42"/>
    </row>
    <row r="73" spans="1:7" s="40" customFormat="1" ht="15" x14ac:dyDescent="0.25"/>
  </sheetData>
  <mergeCells count="17">
    <mergeCell ref="A68:C68"/>
    <mergeCell ref="A63:G63"/>
    <mergeCell ref="A64:G64"/>
    <mergeCell ref="A65:G65"/>
    <mergeCell ref="A66:F66"/>
    <mergeCell ref="E1:G1"/>
    <mergeCell ref="E2:G2"/>
    <mergeCell ref="A4:G4"/>
    <mergeCell ref="A9:B9"/>
    <mergeCell ref="A5:G5"/>
    <mergeCell ref="A6:G6"/>
    <mergeCell ref="A7:G7"/>
    <mergeCell ref="A10:B10"/>
    <mergeCell ref="G20:G23"/>
    <mergeCell ref="G33:G39"/>
    <mergeCell ref="A57:A58"/>
    <mergeCell ref="B57:B58"/>
  </mergeCells>
  <pageMargins left="0.70866141732283472" right="0.11811023622047245" top="0.74803149606299213" bottom="0.74803149606299213" header="0.31496062992125984" footer="0.31496062992125984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view="pageBreakPreview" zoomScale="60" zoomScaleNormal="85" workbookViewId="0">
      <selection activeCell="J7" sqref="J7"/>
    </sheetView>
  </sheetViews>
  <sheetFormatPr defaultRowHeight="18.75" x14ac:dyDescent="0.3"/>
  <cols>
    <col min="1" max="1" width="9.140625" style="1"/>
    <col min="2" max="2" width="29.140625" style="1" customWidth="1"/>
    <col min="3" max="3" width="13.85546875" style="1" customWidth="1"/>
    <col min="4" max="4" width="17.28515625" style="1" customWidth="1"/>
    <col min="5" max="5" width="18.140625" style="1" customWidth="1"/>
    <col min="6" max="6" width="14.140625" style="1" customWidth="1"/>
    <col min="7" max="7" width="13.7109375" style="1" customWidth="1"/>
    <col min="8" max="8" width="29.140625" style="1" customWidth="1"/>
    <col min="9" max="16384" width="9.140625" style="1"/>
  </cols>
  <sheetData>
    <row r="1" spans="1:8" x14ac:dyDescent="0.3">
      <c r="F1" s="119" t="s">
        <v>54</v>
      </c>
      <c r="G1" s="119"/>
      <c r="H1" s="119"/>
    </row>
    <row r="2" spans="1:8" ht="144.75" customHeight="1" x14ac:dyDescent="0.3">
      <c r="F2" s="120" t="s">
        <v>55</v>
      </c>
      <c r="G2" s="120"/>
      <c r="H2" s="120"/>
    </row>
    <row r="3" spans="1:8" x14ac:dyDescent="0.3">
      <c r="F3" s="38"/>
      <c r="G3" s="38"/>
      <c r="H3" s="38"/>
    </row>
    <row r="4" spans="1:8" x14ac:dyDescent="0.3">
      <c r="A4" s="121" t="s">
        <v>106</v>
      </c>
      <c r="B4" s="121"/>
      <c r="C4" s="121"/>
      <c r="D4" s="121"/>
      <c r="E4" s="121"/>
      <c r="F4" s="121"/>
      <c r="G4" s="121"/>
      <c r="H4" s="121"/>
    </row>
    <row r="5" spans="1:8" ht="37.5" customHeight="1" x14ac:dyDescent="0.3">
      <c r="A5" s="122" t="s">
        <v>158</v>
      </c>
      <c r="B5" s="122"/>
      <c r="C5" s="122"/>
      <c r="D5" s="122"/>
      <c r="E5" s="122"/>
      <c r="F5" s="122"/>
      <c r="G5" s="122"/>
      <c r="H5" s="122"/>
    </row>
    <row r="6" spans="1:8" x14ac:dyDescent="0.3">
      <c r="A6" s="122" t="s">
        <v>56</v>
      </c>
      <c r="B6" s="122"/>
      <c r="C6" s="122"/>
      <c r="D6" s="122"/>
      <c r="E6" s="122"/>
      <c r="F6" s="122"/>
      <c r="G6" s="122"/>
      <c r="H6" s="122"/>
    </row>
    <row r="7" spans="1:8" ht="40.5" customHeight="1" x14ac:dyDescent="0.3">
      <c r="A7" s="8"/>
      <c r="B7" s="8"/>
      <c r="C7" s="8"/>
      <c r="D7" s="8"/>
      <c r="E7" s="8"/>
      <c r="F7" s="8"/>
      <c r="G7" s="8"/>
      <c r="H7" s="8"/>
    </row>
    <row r="8" spans="1:8" x14ac:dyDescent="0.3">
      <c r="A8" s="118" t="s">
        <v>49</v>
      </c>
      <c r="B8" s="118"/>
      <c r="C8" s="8"/>
      <c r="D8" s="8"/>
      <c r="E8" s="8"/>
      <c r="F8" s="8"/>
      <c r="G8" s="8"/>
      <c r="H8" s="8"/>
    </row>
    <row r="9" spans="1:8" x14ac:dyDescent="0.3">
      <c r="A9" s="118" t="s">
        <v>57</v>
      </c>
      <c r="B9" s="118"/>
      <c r="C9" s="8"/>
      <c r="D9" s="8"/>
      <c r="E9" s="8"/>
      <c r="F9" s="8"/>
      <c r="G9" s="8"/>
      <c r="H9" s="8"/>
    </row>
    <row r="12" spans="1:8" x14ac:dyDescent="0.3">
      <c r="A12" s="113" t="s">
        <v>0</v>
      </c>
      <c r="B12" s="113" t="s">
        <v>58</v>
      </c>
      <c r="C12" s="113" t="s">
        <v>59</v>
      </c>
      <c r="D12" s="113" t="s">
        <v>60</v>
      </c>
      <c r="E12" s="113" t="s">
        <v>61</v>
      </c>
      <c r="F12" s="106" t="s">
        <v>62</v>
      </c>
      <c r="G12" s="107"/>
      <c r="H12" s="110" t="s">
        <v>63</v>
      </c>
    </row>
    <row r="13" spans="1:8" x14ac:dyDescent="0.3">
      <c r="A13" s="117"/>
      <c r="B13" s="117"/>
      <c r="C13" s="117"/>
      <c r="D13" s="117"/>
      <c r="E13" s="117"/>
      <c r="F13" s="108"/>
      <c r="G13" s="109"/>
      <c r="H13" s="111"/>
    </row>
    <row r="14" spans="1:8" ht="56.25" x14ac:dyDescent="0.3">
      <c r="A14" s="114"/>
      <c r="B14" s="114"/>
      <c r="C14" s="114"/>
      <c r="D14" s="114"/>
      <c r="E14" s="114"/>
      <c r="F14" s="10" t="s">
        <v>64</v>
      </c>
      <c r="G14" s="3" t="s">
        <v>65</v>
      </c>
      <c r="H14" s="112"/>
    </row>
    <row r="15" spans="1:8" ht="75" x14ac:dyDescent="0.3">
      <c r="A15" s="3" t="s">
        <v>1</v>
      </c>
      <c r="B15" s="4" t="s">
        <v>66</v>
      </c>
      <c r="C15" s="10" t="s">
        <v>67</v>
      </c>
      <c r="D15" s="27">
        <f>D16+D22+D26+D27+D30</f>
        <v>17267.080999999998</v>
      </c>
      <c r="E15" s="28">
        <f>E16+E22+E26+E27+E30</f>
        <v>3586.3491666666664</v>
      </c>
      <c r="F15" s="28">
        <f>E15-D15</f>
        <v>-13680.731833333331</v>
      </c>
      <c r="G15" s="12">
        <f>E15/D15</f>
        <v>0.20769863572578751</v>
      </c>
      <c r="H15" s="13"/>
    </row>
    <row r="16" spans="1:8" ht="39" x14ac:dyDescent="0.3">
      <c r="A16" s="14">
        <v>1</v>
      </c>
      <c r="B16" s="15" t="s">
        <v>68</v>
      </c>
      <c r="C16" s="16" t="s">
        <v>69</v>
      </c>
      <c r="D16" s="27">
        <f>D19+D21</f>
        <v>2187.415</v>
      </c>
      <c r="E16" s="27">
        <f>E19+E21</f>
        <v>725</v>
      </c>
      <c r="F16" s="28">
        <f t="shared" ref="F16:F60" si="0">E16-D16</f>
        <v>-1462.415</v>
      </c>
      <c r="G16" s="12">
        <f t="shared" ref="G16:G34" si="1">E16/D16</f>
        <v>0.33144145029635436</v>
      </c>
      <c r="H16" s="13"/>
    </row>
    <row r="17" spans="1:8" x14ac:dyDescent="0.3">
      <c r="A17" s="17"/>
      <c r="B17" s="18" t="s">
        <v>70</v>
      </c>
      <c r="C17" s="5"/>
      <c r="D17" s="27"/>
      <c r="E17" s="29"/>
      <c r="F17" s="28"/>
      <c r="G17" s="12"/>
      <c r="H17" s="13"/>
    </row>
    <row r="18" spans="1:8" ht="37.5" x14ac:dyDescent="0.3">
      <c r="A18" s="17" t="s">
        <v>2</v>
      </c>
      <c r="B18" s="18" t="s">
        <v>71</v>
      </c>
      <c r="C18" s="5" t="s">
        <v>72</v>
      </c>
      <c r="D18" s="27"/>
      <c r="E18" s="29"/>
      <c r="F18" s="28"/>
      <c r="G18" s="12"/>
      <c r="H18" s="13"/>
    </row>
    <row r="19" spans="1:8" x14ac:dyDescent="0.3">
      <c r="A19" s="17" t="s">
        <v>4</v>
      </c>
      <c r="B19" s="18" t="s">
        <v>73</v>
      </c>
      <c r="C19" s="5" t="s">
        <v>72</v>
      </c>
      <c r="D19" s="30">
        <v>878.31899999999996</v>
      </c>
      <c r="E19" s="29">
        <v>400</v>
      </c>
      <c r="F19" s="28">
        <f t="shared" si="0"/>
        <v>-478.31899999999996</v>
      </c>
      <c r="G19" s="12">
        <f t="shared" si="1"/>
        <v>0.45541540146575449</v>
      </c>
      <c r="H19" s="13"/>
    </row>
    <row r="20" spans="1:8" x14ac:dyDescent="0.3">
      <c r="A20" s="17" t="s">
        <v>6</v>
      </c>
      <c r="B20" s="18" t="s">
        <v>74</v>
      </c>
      <c r="C20" s="5" t="s">
        <v>72</v>
      </c>
      <c r="D20" s="27"/>
      <c r="E20" s="29"/>
      <c r="F20" s="28"/>
      <c r="G20" s="12"/>
      <c r="H20" s="13"/>
    </row>
    <row r="21" spans="1:8" x14ac:dyDescent="0.3">
      <c r="A21" s="17" t="s">
        <v>7</v>
      </c>
      <c r="B21" s="18" t="s">
        <v>145</v>
      </c>
      <c r="C21" s="5" t="s">
        <v>72</v>
      </c>
      <c r="D21" s="30">
        <v>1309.096</v>
      </c>
      <c r="E21" s="29">
        <v>325</v>
      </c>
      <c r="F21" s="28">
        <f t="shared" ref="F21" si="2">E21-D21</f>
        <v>-984.096</v>
      </c>
      <c r="G21" s="12">
        <f t="shared" ref="G21" si="3">E21/D21</f>
        <v>0.24826292342196446</v>
      </c>
      <c r="H21" s="13"/>
    </row>
    <row r="22" spans="1:8" ht="39" x14ac:dyDescent="0.3">
      <c r="A22" s="14" t="s">
        <v>8</v>
      </c>
      <c r="B22" s="15" t="s">
        <v>75</v>
      </c>
      <c r="C22" s="5" t="s">
        <v>72</v>
      </c>
      <c r="D22" s="27">
        <f>D24+D25</f>
        <v>6867.2379999999994</v>
      </c>
      <c r="E22" s="28">
        <f>E24+E25</f>
        <v>2861.3491666666664</v>
      </c>
      <c r="F22" s="28">
        <f t="shared" si="0"/>
        <v>-4005.888833333333</v>
      </c>
      <c r="G22" s="12">
        <f t="shared" si="1"/>
        <v>0.41666666666666669</v>
      </c>
      <c r="H22" s="13"/>
    </row>
    <row r="23" spans="1:8" x14ac:dyDescent="0.3">
      <c r="A23" s="17"/>
      <c r="B23" s="18" t="s">
        <v>76</v>
      </c>
      <c r="C23" s="5" t="s">
        <v>72</v>
      </c>
      <c r="D23" s="27"/>
      <c r="E23" s="29"/>
      <c r="F23" s="28"/>
      <c r="G23" s="12"/>
      <c r="H23" s="13"/>
    </row>
    <row r="24" spans="1:8" x14ac:dyDescent="0.3">
      <c r="A24" s="17" t="s">
        <v>9</v>
      </c>
      <c r="B24" s="18" t="s">
        <v>77</v>
      </c>
      <c r="C24" s="5" t="s">
        <v>72</v>
      </c>
      <c r="D24" s="30">
        <v>6248.6239999999998</v>
      </c>
      <c r="E24" s="29">
        <v>2603.5933333333332</v>
      </c>
      <c r="F24" s="28">
        <f t="shared" si="0"/>
        <v>-3645.0306666666665</v>
      </c>
      <c r="G24" s="12">
        <f t="shared" si="1"/>
        <v>0.41666666666666669</v>
      </c>
      <c r="H24" s="13"/>
    </row>
    <row r="25" spans="1:8" x14ac:dyDescent="0.3">
      <c r="A25" s="17" t="s">
        <v>10</v>
      </c>
      <c r="B25" s="18" t="s">
        <v>78</v>
      </c>
      <c r="C25" s="5" t="s">
        <v>72</v>
      </c>
      <c r="D25" s="30">
        <v>618.61400000000003</v>
      </c>
      <c r="E25" s="29">
        <v>257.75583333333333</v>
      </c>
      <c r="F25" s="28">
        <f t="shared" si="0"/>
        <v>-360.8581666666667</v>
      </c>
      <c r="G25" s="12">
        <f t="shared" si="1"/>
        <v>0.41666666666666663</v>
      </c>
      <c r="H25" s="13"/>
    </row>
    <row r="26" spans="1:8" ht="19.5" x14ac:dyDescent="0.3">
      <c r="A26" s="14" t="s">
        <v>11</v>
      </c>
      <c r="B26" s="15" t="s">
        <v>12</v>
      </c>
      <c r="C26" s="5" t="s">
        <v>72</v>
      </c>
      <c r="D26" s="27">
        <v>7180.2</v>
      </c>
      <c r="E26" s="28">
        <v>0</v>
      </c>
      <c r="F26" s="28">
        <f t="shared" si="0"/>
        <v>-7180.2</v>
      </c>
      <c r="G26" s="12">
        <f t="shared" si="1"/>
        <v>0</v>
      </c>
      <c r="H26" s="13"/>
    </row>
    <row r="27" spans="1:8" ht="19.5" x14ac:dyDescent="0.3">
      <c r="A27" s="14" t="s">
        <v>13</v>
      </c>
      <c r="B27" s="15" t="s">
        <v>79</v>
      </c>
      <c r="C27" s="5" t="s">
        <v>72</v>
      </c>
      <c r="D27" s="27">
        <v>0</v>
      </c>
      <c r="E27" s="28">
        <v>0</v>
      </c>
      <c r="F27" s="28">
        <f t="shared" si="0"/>
        <v>0</v>
      </c>
      <c r="G27" s="12"/>
      <c r="H27" s="13"/>
    </row>
    <row r="28" spans="1:8" x14ac:dyDescent="0.3">
      <c r="A28" s="17"/>
      <c r="B28" s="18" t="s">
        <v>76</v>
      </c>
      <c r="C28" s="5" t="s">
        <v>72</v>
      </c>
      <c r="D28" s="27"/>
      <c r="E28" s="29"/>
      <c r="F28" s="28">
        <f t="shared" si="0"/>
        <v>0</v>
      </c>
      <c r="G28" s="12"/>
      <c r="H28" s="13"/>
    </row>
    <row r="29" spans="1:8" ht="56.25" x14ac:dyDescent="0.3">
      <c r="A29" s="17" t="s">
        <v>14</v>
      </c>
      <c r="B29" s="18" t="s">
        <v>80</v>
      </c>
      <c r="C29" s="5" t="s">
        <v>72</v>
      </c>
      <c r="D29" s="27">
        <v>0</v>
      </c>
      <c r="E29" s="29">
        <v>0</v>
      </c>
      <c r="F29" s="28">
        <f t="shared" si="0"/>
        <v>0</v>
      </c>
      <c r="G29" s="12"/>
      <c r="H29" s="13"/>
    </row>
    <row r="30" spans="1:8" ht="39" x14ac:dyDescent="0.3">
      <c r="A30" s="14">
        <v>5</v>
      </c>
      <c r="B30" s="15" t="s">
        <v>81</v>
      </c>
      <c r="C30" s="5" t="s">
        <v>72</v>
      </c>
      <c r="D30" s="27">
        <f>D32+D33+D34</f>
        <v>1032.2280000000001</v>
      </c>
      <c r="E30" s="27">
        <f>E32+E33+E34</f>
        <v>0</v>
      </c>
      <c r="F30" s="28">
        <f t="shared" si="0"/>
        <v>-1032.2280000000001</v>
      </c>
      <c r="G30" s="12">
        <f t="shared" si="1"/>
        <v>0</v>
      </c>
      <c r="H30" s="13"/>
    </row>
    <row r="31" spans="1:8" x14ac:dyDescent="0.3">
      <c r="A31" s="17"/>
      <c r="B31" s="18" t="s">
        <v>76</v>
      </c>
      <c r="C31" s="5" t="s">
        <v>72</v>
      </c>
      <c r="D31" s="27"/>
      <c r="E31" s="29"/>
      <c r="F31" s="28"/>
      <c r="G31" s="12"/>
      <c r="H31" s="13"/>
    </row>
    <row r="32" spans="1:8" ht="37.5" x14ac:dyDescent="0.3">
      <c r="A32" s="17" t="s">
        <v>15</v>
      </c>
      <c r="B32" s="18" t="s">
        <v>83</v>
      </c>
      <c r="C32" s="5" t="s">
        <v>72</v>
      </c>
      <c r="D32" s="30">
        <v>0</v>
      </c>
      <c r="E32" s="29">
        <v>0</v>
      </c>
      <c r="F32" s="28">
        <f t="shared" si="0"/>
        <v>0</v>
      </c>
      <c r="G32" s="12"/>
      <c r="H32" s="13"/>
    </row>
    <row r="33" spans="1:8" x14ac:dyDescent="0.3">
      <c r="A33" s="19" t="s">
        <v>16</v>
      </c>
      <c r="B33" s="18" t="s">
        <v>82</v>
      </c>
      <c r="C33" s="5" t="s">
        <v>72</v>
      </c>
      <c r="D33" s="30">
        <v>0</v>
      </c>
      <c r="E33" s="31">
        <v>0</v>
      </c>
      <c r="F33" s="28">
        <f t="shared" si="0"/>
        <v>0</v>
      </c>
      <c r="G33" s="12"/>
      <c r="H33" s="13"/>
    </row>
    <row r="34" spans="1:8" ht="37.5" x14ac:dyDescent="0.3">
      <c r="A34" s="19" t="s">
        <v>17</v>
      </c>
      <c r="B34" s="18" t="s">
        <v>85</v>
      </c>
      <c r="C34" s="5" t="s">
        <v>72</v>
      </c>
      <c r="D34" s="30">
        <v>1032.2280000000001</v>
      </c>
      <c r="E34" s="31">
        <v>0</v>
      </c>
      <c r="F34" s="28">
        <f t="shared" si="0"/>
        <v>-1032.2280000000001</v>
      </c>
      <c r="G34" s="12">
        <f t="shared" si="1"/>
        <v>0</v>
      </c>
      <c r="H34" s="13"/>
    </row>
    <row r="35" spans="1:8" ht="37.5" x14ac:dyDescent="0.3">
      <c r="A35" s="21" t="s">
        <v>19</v>
      </c>
      <c r="B35" s="22" t="s">
        <v>86</v>
      </c>
      <c r="C35" s="5" t="s">
        <v>72</v>
      </c>
      <c r="D35" s="27">
        <f>D36</f>
        <v>12189.47244</v>
      </c>
      <c r="E35" s="32">
        <f>E36</f>
        <v>8168.1509999999998</v>
      </c>
      <c r="F35" s="28">
        <f t="shared" si="0"/>
        <v>-4021.3214399999997</v>
      </c>
      <c r="G35" s="23">
        <f>F35/D35</f>
        <v>-0.3299011880779969</v>
      </c>
      <c r="H35" s="13"/>
    </row>
    <row r="36" spans="1:8" ht="58.5" x14ac:dyDescent="0.3">
      <c r="A36" s="24" t="s">
        <v>20</v>
      </c>
      <c r="B36" s="25" t="s">
        <v>87</v>
      </c>
      <c r="C36" s="5" t="s">
        <v>72</v>
      </c>
      <c r="D36" s="27">
        <f>SUM(D38:D48)</f>
        <v>12189.47244</v>
      </c>
      <c r="E36" s="27">
        <f>SUM(E38:E48)</f>
        <v>8168.1509999999998</v>
      </c>
      <c r="F36" s="28">
        <f t="shared" si="0"/>
        <v>-4021.3214399999997</v>
      </c>
      <c r="G36" s="23">
        <f t="shared" ref="G36:G43" si="4">F36/D36</f>
        <v>-0.3299011880779969</v>
      </c>
      <c r="H36" s="13"/>
    </row>
    <row r="37" spans="1:8" x14ac:dyDescent="0.3">
      <c r="A37" s="19"/>
      <c r="B37" s="20" t="s">
        <v>70</v>
      </c>
      <c r="C37" s="5" t="s">
        <v>72</v>
      </c>
      <c r="D37" s="27"/>
      <c r="E37" s="31"/>
      <c r="F37" s="28"/>
      <c r="G37" s="12"/>
      <c r="H37" s="13"/>
    </row>
    <row r="38" spans="1:8" ht="56.25" x14ac:dyDescent="0.3">
      <c r="A38" s="19" t="s">
        <v>21</v>
      </c>
      <c r="B38" s="20" t="s">
        <v>88</v>
      </c>
      <c r="C38" s="5" t="s">
        <v>72</v>
      </c>
      <c r="D38" s="30">
        <v>7227.72</v>
      </c>
      <c r="E38" s="31">
        <v>4486</v>
      </c>
      <c r="F38" s="28">
        <f t="shared" si="0"/>
        <v>-2741.7200000000003</v>
      </c>
      <c r="G38" s="12">
        <f t="shared" si="4"/>
        <v>-0.37933400851167454</v>
      </c>
      <c r="H38" s="13"/>
    </row>
    <row r="39" spans="1:8" x14ac:dyDescent="0.3">
      <c r="A39" s="19" t="s">
        <v>22</v>
      </c>
      <c r="B39" s="20" t="s">
        <v>78</v>
      </c>
      <c r="C39" s="5" t="s">
        <v>72</v>
      </c>
      <c r="D39" s="30">
        <v>715.54428000000007</v>
      </c>
      <c r="E39" s="31">
        <v>410</v>
      </c>
      <c r="F39" s="28">
        <f t="shared" si="0"/>
        <v>-305.54428000000007</v>
      </c>
      <c r="G39" s="12">
        <f t="shared" si="4"/>
        <v>-0.42700960449296027</v>
      </c>
      <c r="H39" s="13"/>
    </row>
    <row r="40" spans="1:8" x14ac:dyDescent="0.3">
      <c r="A40" s="19" t="s">
        <v>23</v>
      </c>
      <c r="B40" s="18" t="s">
        <v>94</v>
      </c>
      <c r="C40" s="5" t="s">
        <v>72</v>
      </c>
      <c r="D40" s="30">
        <v>1372.1064000000001</v>
      </c>
      <c r="E40" s="31">
        <v>278</v>
      </c>
      <c r="F40" s="28">
        <f t="shared" si="0"/>
        <v>-1094.1064000000001</v>
      </c>
      <c r="G40" s="12">
        <f t="shared" si="4"/>
        <v>-0.79739180576666646</v>
      </c>
      <c r="H40" s="13"/>
    </row>
    <row r="41" spans="1:8" x14ac:dyDescent="0.3">
      <c r="A41" s="19" t="s">
        <v>24</v>
      </c>
      <c r="B41" s="18" t="s">
        <v>145</v>
      </c>
      <c r="C41" s="5" t="s">
        <v>72</v>
      </c>
      <c r="D41" s="30">
        <v>215.29660000000001</v>
      </c>
      <c r="E41" s="31">
        <v>100</v>
      </c>
      <c r="F41" s="28">
        <f t="shared" si="0"/>
        <v>-115.29660000000001</v>
      </c>
      <c r="G41" s="12"/>
      <c r="H41" s="13"/>
    </row>
    <row r="42" spans="1:8" x14ac:dyDescent="0.3">
      <c r="A42" s="19" t="s">
        <v>25</v>
      </c>
      <c r="B42" s="20" t="s">
        <v>89</v>
      </c>
      <c r="C42" s="5" t="s">
        <v>72</v>
      </c>
      <c r="D42" s="30">
        <v>121.09440000000001</v>
      </c>
      <c r="E42" s="31">
        <v>5</v>
      </c>
      <c r="F42" s="28">
        <f t="shared" si="0"/>
        <v>-116.09440000000001</v>
      </c>
      <c r="G42" s="12">
        <f t="shared" si="4"/>
        <v>-0.9587098990539612</v>
      </c>
      <c r="H42" s="13"/>
    </row>
    <row r="43" spans="1:8" ht="37.5" x14ac:dyDescent="0.3">
      <c r="A43" s="17" t="s">
        <v>26</v>
      </c>
      <c r="B43" s="18" t="s">
        <v>90</v>
      </c>
      <c r="C43" s="5" t="s">
        <v>72</v>
      </c>
      <c r="D43" s="30">
        <v>254.5</v>
      </c>
      <c r="E43" s="29">
        <v>220</v>
      </c>
      <c r="F43" s="28">
        <f t="shared" si="0"/>
        <v>-34.5</v>
      </c>
      <c r="G43" s="12">
        <f t="shared" si="4"/>
        <v>-0.13555992141453832</v>
      </c>
      <c r="H43" s="13"/>
    </row>
    <row r="44" spans="1:8" ht="37.5" x14ac:dyDescent="0.3">
      <c r="A44" s="17" t="s">
        <v>27</v>
      </c>
      <c r="B44" s="18" t="s">
        <v>91</v>
      </c>
      <c r="C44" s="5" t="s">
        <v>72</v>
      </c>
      <c r="D44" s="30">
        <v>0</v>
      </c>
      <c r="E44" s="29">
        <v>791.57550000000003</v>
      </c>
      <c r="F44" s="28">
        <f t="shared" si="0"/>
        <v>791.57550000000003</v>
      </c>
      <c r="G44" s="12"/>
      <c r="H44" s="13"/>
    </row>
    <row r="45" spans="1:8" x14ac:dyDescent="0.3">
      <c r="A45" s="17" t="s">
        <v>30</v>
      </c>
      <c r="B45" s="18" t="s">
        <v>84</v>
      </c>
      <c r="C45" s="5" t="s">
        <v>72</v>
      </c>
      <c r="D45" s="30">
        <v>1477.64</v>
      </c>
      <c r="E45" s="29">
        <v>1365</v>
      </c>
      <c r="F45" s="28">
        <f t="shared" si="0"/>
        <v>-112.6400000000001</v>
      </c>
      <c r="G45" s="12">
        <f t="shared" ref="G45:G63" si="5">F45/D45</f>
        <v>-7.6229663517500948E-2</v>
      </c>
      <c r="H45" s="13"/>
    </row>
    <row r="46" spans="1:8" x14ac:dyDescent="0.3">
      <c r="A46" s="17" t="s">
        <v>31</v>
      </c>
      <c r="B46" s="18" t="s">
        <v>146</v>
      </c>
      <c r="C46" s="5" t="s">
        <v>72</v>
      </c>
      <c r="D46" s="30">
        <v>0</v>
      </c>
      <c r="E46" s="29">
        <v>200</v>
      </c>
      <c r="F46" s="28">
        <f t="shared" si="0"/>
        <v>200</v>
      </c>
      <c r="G46" s="12"/>
      <c r="H46" s="13"/>
    </row>
    <row r="47" spans="1:8" x14ac:dyDescent="0.3">
      <c r="A47" s="17" t="s">
        <v>33</v>
      </c>
      <c r="B47" s="18" t="s">
        <v>93</v>
      </c>
      <c r="C47" s="5" t="s">
        <v>72</v>
      </c>
      <c r="D47" s="30">
        <v>80.581199999999995</v>
      </c>
      <c r="E47" s="29">
        <v>33.575499999999998</v>
      </c>
      <c r="F47" s="28">
        <f t="shared" si="0"/>
        <v>-47.005699999999997</v>
      </c>
      <c r="G47" s="12">
        <f t="shared" si="5"/>
        <v>-0.58333333333333337</v>
      </c>
      <c r="H47" s="13"/>
    </row>
    <row r="48" spans="1:8" s="2" customFormat="1" ht="37.5" x14ac:dyDescent="0.3">
      <c r="A48" s="3" t="s">
        <v>34</v>
      </c>
      <c r="B48" s="4" t="s">
        <v>147</v>
      </c>
      <c r="C48" s="10" t="s">
        <v>72</v>
      </c>
      <c r="D48" s="27">
        <f>SUM(D50:D56)</f>
        <v>724.9895600000001</v>
      </c>
      <c r="E48" s="27">
        <f>SUM(E50:E56)</f>
        <v>279</v>
      </c>
      <c r="F48" s="28">
        <f t="shared" si="0"/>
        <v>-445.9895600000001</v>
      </c>
      <c r="G48" s="12">
        <f t="shared" si="5"/>
        <v>-0.61516687219606314</v>
      </c>
      <c r="H48" s="39"/>
    </row>
    <row r="49" spans="1:8" x14ac:dyDescent="0.3">
      <c r="A49" s="17"/>
      <c r="B49" s="18" t="s">
        <v>70</v>
      </c>
      <c r="C49" s="5" t="s">
        <v>72</v>
      </c>
      <c r="D49" s="30"/>
      <c r="E49" s="29"/>
      <c r="F49" s="28"/>
      <c r="G49" s="12"/>
      <c r="H49" s="13"/>
    </row>
    <row r="50" spans="1:8" x14ac:dyDescent="0.3">
      <c r="A50" s="17" t="s">
        <v>126</v>
      </c>
      <c r="B50" s="18" t="s">
        <v>148</v>
      </c>
      <c r="C50" s="5" t="s">
        <v>72</v>
      </c>
      <c r="D50" s="30">
        <v>23.32</v>
      </c>
      <c r="E50" s="29">
        <v>17</v>
      </c>
      <c r="F50" s="28">
        <f t="shared" si="0"/>
        <v>-6.32</v>
      </c>
      <c r="G50" s="12">
        <f t="shared" si="5"/>
        <v>-0.27101200686106347</v>
      </c>
      <c r="H50" s="13"/>
    </row>
    <row r="51" spans="1:8" x14ac:dyDescent="0.3">
      <c r="A51" s="17" t="s">
        <v>128</v>
      </c>
      <c r="B51" s="18" t="s">
        <v>149</v>
      </c>
      <c r="C51" s="5" t="s">
        <v>72</v>
      </c>
      <c r="D51" s="30">
        <v>17.500600000000002</v>
      </c>
      <c r="E51" s="29">
        <v>60</v>
      </c>
      <c r="F51" s="28">
        <f t="shared" si="0"/>
        <v>42.499399999999994</v>
      </c>
      <c r="G51" s="12">
        <f t="shared" si="5"/>
        <v>2.4284538815812025</v>
      </c>
      <c r="H51" s="13"/>
    </row>
    <row r="52" spans="1:8" x14ac:dyDescent="0.3">
      <c r="A52" s="17" t="s">
        <v>130</v>
      </c>
      <c r="B52" s="18" t="s">
        <v>92</v>
      </c>
      <c r="C52" s="5" t="s">
        <v>72</v>
      </c>
      <c r="D52" s="30">
        <v>23.341200000000001</v>
      </c>
      <c r="E52" s="29">
        <v>2</v>
      </c>
      <c r="F52" s="28">
        <f t="shared" si="0"/>
        <v>-21.341200000000001</v>
      </c>
      <c r="G52" s="12">
        <f t="shared" si="5"/>
        <v>-0.91431460250544105</v>
      </c>
      <c r="H52" s="13"/>
    </row>
    <row r="53" spans="1:8" x14ac:dyDescent="0.3">
      <c r="A53" s="17" t="s">
        <v>131</v>
      </c>
      <c r="B53" s="18" t="s">
        <v>95</v>
      </c>
      <c r="C53" s="5" t="s">
        <v>72</v>
      </c>
      <c r="D53" s="30">
        <v>225.02956</v>
      </c>
      <c r="E53" s="29">
        <v>200</v>
      </c>
      <c r="F53" s="28">
        <f t="shared" si="0"/>
        <v>-25.029560000000004</v>
      </c>
      <c r="G53" s="12">
        <f t="shared" si="5"/>
        <v>-0.11122787601771075</v>
      </c>
      <c r="H53" s="13"/>
    </row>
    <row r="54" spans="1:8" x14ac:dyDescent="0.3">
      <c r="A54" s="17" t="s">
        <v>133</v>
      </c>
      <c r="B54" s="18" t="s">
        <v>150</v>
      </c>
      <c r="C54" s="5" t="s">
        <v>72</v>
      </c>
      <c r="D54" s="30">
        <v>36.803200000000004</v>
      </c>
      <c r="E54" s="29">
        <v>0</v>
      </c>
      <c r="F54" s="28">
        <f t="shared" si="0"/>
        <v>-36.803200000000004</v>
      </c>
      <c r="G54" s="12">
        <f t="shared" si="5"/>
        <v>-1</v>
      </c>
      <c r="H54" s="13"/>
    </row>
    <row r="55" spans="1:8" ht="37.5" x14ac:dyDescent="0.3">
      <c r="A55" s="17" t="s">
        <v>135</v>
      </c>
      <c r="B55" s="18" t="s">
        <v>151</v>
      </c>
      <c r="C55" s="5" t="s">
        <v>72</v>
      </c>
      <c r="D55" s="30">
        <v>177.285</v>
      </c>
      <c r="E55" s="29">
        <v>0</v>
      </c>
      <c r="F55" s="28">
        <f t="shared" si="0"/>
        <v>-177.285</v>
      </c>
      <c r="G55" s="12">
        <f t="shared" si="5"/>
        <v>-1</v>
      </c>
      <c r="H55" s="13"/>
    </row>
    <row r="56" spans="1:8" ht="56.25" x14ac:dyDescent="0.3">
      <c r="A56" s="17" t="s">
        <v>152</v>
      </c>
      <c r="B56" s="18" t="s">
        <v>96</v>
      </c>
      <c r="C56" s="5" t="s">
        <v>72</v>
      </c>
      <c r="D56" s="30">
        <v>221.71</v>
      </c>
      <c r="E56" s="29">
        <v>0</v>
      </c>
      <c r="F56" s="28">
        <f t="shared" si="0"/>
        <v>-221.71</v>
      </c>
      <c r="G56" s="12"/>
      <c r="H56" s="13"/>
    </row>
    <row r="57" spans="1:8" x14ac:dyDescent="0.3">
      <c r="A57" s="21" t="s">
        <v>35</v>
      </c>
      <c r="B57" s="22" t="s">
        <v>97</v>
      </c>
      <c r="C57" s="5" t="s">
        <v>72</v>
      </c>
      <c r="D57" s="27">
        <f>D35+D15</f>
        <v>29456.553439999996</v>
      </c>
      <c r="E57" s="32">
        <f>E35+E15</f>
        <v>11754.500166666667</v>
      </c>
      <c r="F57" s="28">
        <f t="shared" si="0"/>
        <v>-17702.053273333331</v>
      </c>
      <c r="G57" s="26">
        <f t="shared" si="5"/>
        <v>-0.60095466733372638</v>
      </c>
      <c r="H57" s="13"/>
    </row>
    <row r="58" spans="1:8" x14ac:dyDescent="0.3">
      <c r="A58" s="21" t="s">
        <v>36</v>
      </c>
      <c r="B58" s="22" t="s">
        <v>98</v>
      </c>
      <c r="C58" s="5" t="s">
        <v>72</v>
      </c>
      <c r="D58" s="27">
        <f>D59-D57</f>
        <v>2900.0004243200019</v>
      </c>
      <c r="E58" s="32">
        <f>E59-E57</f>
        <v>-9270.5001666666667</v>
      </c>
      <c r="F58" s="28">
        <f>E58-D58</f>
        <v>-12170.500590986669</v>
      </c>
      <c r="G58" s="12">
        <f t="shared" si="5"/>
        <v>-4.196723727666499</v>
      </c>
      <c r="H58" s="13"/>
    </row>
    <row r="59" spans="1:8" ht="37.5" x14ac:dyDescent="0.3">
      <c r="A59" s="21" t="s">
        <v>37</v>
      </c>
      <c r="B59" s="22" t="s">
        <v>99</v>
      </c>
      <c r="C59" s="5" t="s">
        <v>72</v>
      </c>
      <c r="D59" s="27">
        <v>32356.553864319998</v>
      </c>
      <c r="E59" s="32">
        <v>2484</v>
      </c>
      <c r="F59" s="28">
        <f t="shared" si="0"/>
        <v>-29872.553864319998</v>
      </c>
      <c r="G59" s="26">
        <f t="shared" si="5"/>
        <v>-0.92323039065235124</v>
      </c>
      <c r="H59" s="7" t="s">
        <v>144</v>
      </c>
    </row>
    <row r="60" spans="1:8" ht="56.25" x14ac:dyDescent="0.3">
      <c r="A60" s="21" t="s">
        <v>39</v>
      </c>
      <c r="B60" s="22" t="s">
        <v>100</v>
      </c>
      <c r="C60" s="10"/>
      <c r="D60" s="27">
        <v>69532.839000000007</v>
      </c>
      <c r="E60" s="32">
        <v>4777.2700000000004</v>
      </c>
      <c r="F60" s="28">
        <f t="shared" si="0"/>
        <v>-64755.569000000003</v>
      </c>
      <c r="G60" s="26">
        <f t="shared" si="5"/>
        <v>-0.93129476562865487</v>
      </c>
      <c r="H60" s="7" t="s">
        <v>143</v>
      </c>
    </row>
    <row r="61" spans="1:8" x14ac:dyDescent="0.3">
      <c r="A61" s="113" t="s">
        <v>40</v>
      </c>
      <c r="B61" s="115" t="s">
        <v>101</v>
      </c>
      <c r="C61" s="5" t="s">
        <v>41</v>
      </c>
      <c r="D61" s="30"/>
      <c r="E61" s="28"/>
      <c r="F61" s="28"/>
      <c r="G61" s="12"/>
      <c r="H61" s="13"/>
    </row>
    <row r="62" spans="1:8" x14ac:dyDescent="0.3">
      <c r="A62" s="114"/>
      <c r="B62" s="116"/>
      <c r="C62" s="5" t="s">
        <v>102</v>
      </c>
      <c r="D62" s="30"/>
      <c r="E62" s="28"/>
      <c r="F62" s="28"/>
      <c r="G62" s="12"/>
      <c r="H62" s="13"/>
    </row>
    <row r="63" spans="1:8" x14ac:dyDescent="0.3">
      <c r="A63" s="3" t="s">
        <v>42</v>
      </c>
      <c r="B63" s="4" t="s">
        <v>103</v>
      </c>
      <c r="C63" s="19" t="s">
        <v>43</v>
      </c>
      <c r="D63" s="27">
        <f>D59/D60</f>
        <v>0.46534205031265868</v>
      </c>
      <c r="E63" s="28">
        <v>0.46534205031265868</v>
      </c>
      <c r="F63" s="28">
        <f t="shared" ref="F63" si="6">E63-D63</f>
        <v>0</v>
      </c>
      <c r="G63" s="11">
        <f t="shared" si="5"/>
        <v>0</v>
      </c>
      <c r="H63" s="7"/>
    </row>
    <row r="65" spans="1:8" x14ac:dyDescent="0.3">
      <c r="A65" s="6" t="s">
        <v>153</v>
      </c>
      <c r="B65" s="6"/>
    </row>
    <row r="66" spans="1:8" x14ac:dyDescent="0.3">
      <c r="A66" s="105" t="s">
        <v>154</v>
      </c>
      <c r="B66" s="105"/>
      <c r="C66" s="105"/>
      <c r="D66" s="105"/>
      <c r="E66" s="105"/>
      <c r="F66" s="105"/>
      <c r="G66" s="105"/>
      <c r="H66" s="105"/>
    </row>
    <row r="67" spans="1:8" x14ac:dyDescent="0.3">
      <c r="A67" s="105" t="s">
        <v>139</v>
      </c>
      <c r="B67" s="105"/>
      <c r="C67" s="105"/>
      <c r="D67" s="105"/>
      <c r="E67" s="105"/>
      <c r="F67" s="105"/>
      <c r="G67" s="105"/>
      <c r="H67" s="105"/>
    </row>
    <row r="68" spans="1:8" x14ac:dyDescent="0.3">
      <c r="A68" s="105" t="s">
        <v>155</v>
      </c>
      <c r="B68" s="105"/>
      <c r="C68" s="105"/>
      <c r="D68" s="105"/>
      <c r="E68" s="105"/>
      <c r="F68" s="105"/>
      <c r="G68" s="105"/>
      <c r="H68" s="105"/>
    </row>
    <row r="69" spans="1:8" x14ac:dyDescent="0.3">
      <c r="A69" s="9"/>
      <c r="B69" s="9"/>
      <c r="C69" s="9"/>
      <c r="D69" s="9"/>
      <c r="E69" s="9"/>
      <c r="F69" s="9"/>
      <c r="G69" s="9"/>
      <c r="H69" s="9"/>
    </row>
    <row r="70" spans="1:8" x14ac:dyDescent="0.3">
      <c r="A70" s="9"/>
      <c r="B70" s="9"/>
      <c r="C70" s="9"/>
      <c r="D70" s="9"/>
      <c r="E70" s="9"/>
      <c r="F70" s="9"/>
      <c r="G70" s="9"/>
      <c r="H70" s="9"/>
    </row>
    <row r="71" spans="1:8" x14ac:dyDescent="0.3">
      <c r="A71" s="9"/>
      <c r="B71" s="9"/>
      <c r="C71" s="9"/>
      <c r="D71" s="9"/>
      <c r="E71" s="9"/>
      <c r="F71" s="9"/>
      <c r="G71" s="9"/>
      <c r="H71" s="9"/>
    </row>
    <row r="73" spans="1:8" x14ac:dyDescent="0.3">
      <c r="B73" s="2" t="s">
        <v>156</v>
      </c>
      <c r="E73" s="2" t="s">
        <v>141</v>
      </c>
    </row>
    <row r="74" spans="1:8" x14ac:dyDescent="0.3">
      <c r="B74" s="2"/>
      <c r="C74" s="2"/>
      <c r="D74" s="2"/>
      <c r="E74" s="2"/>
    </row>
    <row r="75" spans="1:8" x14ac:dyDescent="0.3">
      <c r="B75" s="2" t="s">
        <v>104</v>
      </c>
      <c r="D75" s="2"/>
      <c r="E75" s="2" t="s">
        <v>142</v>
      </c>
    </row>
  </sheetData>
  <mergeCells count="19">
    <mergeCell ref="A8:B8"/>
    <mergeCell ref="F1:H1"/>
    <mergeCell ref="F2:H2"/>
    <mergeCell ref="A4:H4"/>
    <mergeCell ref="A5:H5"/>
    <mergeCell ref="A6:H6"/>
    <mergeCell ref="A9:B9"/>
    <mergeCell ref="A12:A14"/>
    <mergeCell ref="B12:B14"/>
    <mergeCell ref="C12:C14"/>
    <mergeCell ref="D12:D14"/>
    <mergeCell ref="A68:H68"/>
    <mergeCell ref="F12:G13"/>
    <mergeCell ref="H12:H14"/>
    <mergeCell ref="A61:A62"/>
    <mergeCell ref="B61:B62"/>
    <mergeCell ref="A66:H66"/>
    <mergeCell ref="A67:H67"/>
    <mergeCell ref="E12:E14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view="pageBreakPreview" zoomScale="60" zoomScaleNormal="85" workbookViewId="0">
      <selection activeCell="L58" sqref="L58"/>
    </sheetView>
  </sheetViews>
  <sheetFormatPr defaultRowHeight="18.75" x14ac:dyDescent="0.3"/>
  <cols>
    <col min="1" max="1" width="9.140625" style="1"/>
    <col min="2" max="2" width="29.140625" style="1" customWidth="1"/>
    <col min="3" max="3" width="13.85546875" style="1" customWidth="1"/>
    <col min="4" max="4" width="17.28515625" style="1" customWidth="1"/>
    <col min="5" max="5" width="18.140625" style="1" customWidth="1"/>
    <col min="6" max="6" width="14.140625" style="1" customWidth="1"/>
    <col min="7" max="7" width="13.7109375" style="1" customWidth="1"/>
    <col min="8" max="8" width="29.140625" style="1" customWidth="1"/>
    <col min="9" max="16384" width="9.140625" style="1"/>
  </cols>
  <sheetData>
    <row r="1" spans="1:8" x14ac:dyDescent="0.3">
      <c r="F1" s="119" t="s">
        <v>54</v>
      </c>
      <c r="G1" s="119"/>
      <c r="H1" s="119"/>
    </row>
    <row r="2" spans="1:8" ht="144.75" customHeight="1" x14ac:dyDescent="0.3">
      <c r="F2" s="120" t="s">
        <v>55</v>
      </c>
      <c r="G2" s="120"/>
      <c r="H2" s="120"/>
    </row>
    <row r="3" spans="1:8" x14ac:dyDescent="0.3">
      <c r="F3" s="38"/>
      <c r="G3" s="38"/>
      <c r="H3" s="38"/>
    </row>
    <row r="4" spans="1:8" x14ac:dyDescent="0.3">
      <c r="A4" s="121" t="s">
        <v>106</v>
      </c>
      <c r="B4" s="121"/>
      <c r="C4" s="121"/>
      <c r="D4" s="121"/>
      <c r="E4" s="121"/>
      <c r="F4" s="121"/>
      <c r="G4" s="121"/>
      <c r="H4" s="121"/>
    </row>
    <row r="5" spans="1:8" ht="37.5" customHeight="1" x14ac:dyDescent="0.3">
      <c r="A5" s="122" t="s">
        <v>158</v>
      </c>
      <c r="B5" s="122"/>
      <c r="C5" s="122"/>
      <c r="D5" s="122"/>
      <c r="E5" s="122"/>
      <c r="F5" s="122"/>
      <c r="G5" s="122"/>
      <c r="H5" s="122"/>
    </row>
    <row r="6" spans="1:8" x14ac:dyDescent="0.3">
      <c r="A6" s="122" t="s">
        <v>105</v>
      </c>
      <c r="B6" s="122"/>
      <c r="C6" s="122"/>
      <c r="D6" s="122"/>
      <c r="E6" s="122"/>
      <c r="F6" s="122"/>
      <c r="G6" s="122"/>
      <c r="H6" s="122"/>
    </row>
    <row r="7" spans="1:8" ht="40.5" customHeight="1" x14ac:dyDescent="0.3">
      <c r="A7" s="8"/>
      <c r="B7" s="8"/>
      <c r="C7" s="8"/>
      <c r="D7" s="8"/>
      <c r="E7" s="8"/>
      <c r="F7" s="8"/>
      <c r="G7" s="8"/>
      <c r="H7" s="8"/>
    </row>
    <row r="8" spans="1:8" x14ac:dyDescent="0.3">
      <c r="A8" s="118" t="s">
        <v>49</v>
      </c>
      <c r="B8" s="118"/>
      <c r="C8" s="8"/>
      <c r="D8" s="8"/>
      <c r="E8" s="8"/>
      <c r="F8" s="8"/>
      <c r="G8" s="8"/>
      <c r="H8" s="8"/>
    </row>
    <row r="9" spans="1:8" x14ac:dyDescent="0.3">
      <c r="A9" s="118" t="s">
        <v>57</v>
      </c>
      <c r="B9" s="118"/>
      <c r="C9" s="8"/>
      <c r="D9" s="8"/>
      <c r="E9" s="8"/>
      <c r="F9" s="8"/>
      <c r="G9" s="8"/>
      <c r="H9" s="8"/>
    </row>
    <row r="12" spans="1:8" x14ac:dyDescent="0.3">
      <c r="A12" s="113" t="s">
        <v>0</v>
      </c>
      <c r="B12" s="113" t="s">
        <v>58</v>
      </c>
      <c r="C12" s="113" t="s">
        <v>59</v>
      </c>
      <c r="D12" s="113" t="s">
        <v>60</v>
      </c>
      <c r="E12" s="113" t="s">
        <v>61</v>
      </c>
      <c r="F12" s="106" t="s">
        <v>62</v>
      </c>
      <c r="G12" s="107"/>
      <c r="H12" s="110" t="s">
        <v>63</v>
      </c>
    </row>
    <row r="13" spans="1:8" x14ac:dyDescent="0.3">
      <c r="A13" s="117"/>
      <c r="B13" s="117"/>
      <c r="C13" s="117"/>
      <c r="D13" s="117"/>
      <c r="E13" s="117"/>
      <c r="F13" s="108"/>
      <c r="G13" s="109"/>
      <c r="H13" s="111"/>
    </row>
    <row r="14" spans="1:8" ht="56.25" x14ac:dyDescent="0.3">
      <c r="A14" s="114"/>
      <c r="B14" s="114"/>
      <c r="C14" s="114"/>
      <c r="D14" s="114"/>
      <c r="E14" s="114"/>
      <c r="F14" s="10" t="s">
        <v>64</v>
      </c>
      <c r="G14" s="3" t="s">
        <v>65</v>
      </c>
      <c r="H14" s="112"/>
    </row>
    <row r="15" spans="1:8" ht="75" x14ac:dyDescent="0.3">
      <c r="A15" s="3" t="s">
        <v>1</v>
      </c>
      <c r="B15" s="4" t="s">
        <v>66</v>
      </c>
      <c r="C15" s="10" t="s">
        <v>67</v>
      </c>
      <c r="D15" s="27">
        <f>D16+D22+D26+D27+D30</f>
        <v>17267.080999999998</v>
      </c>
      <c r="E15" s="28">
        <f>E16+E22+E26+E27+E30</f>
        <v>3586.3491666666664</v>
      </c>
      <c r="F15" s="28">
        <f>E15-D15</f>
        <v>-13680.731833333331</v>
      </c>
      <c r="G15" s="12">
        <f>E15/D15</f>
        <v>0.20769863572578751</v>
      </c>
      <c r="H15" s="13"/>
    </row>
    <row r="16" spans="1:8" ht="39" x14ac:dyDescent="0.3">
      <c r="A16" s="14">
        <v>1</v>
      </c>
      <c r="B16" s="15" t="s">
        <v>68</v>
      </c>
      <c r="C16" s="16" t="s">
        <v>69</v>
      </c>
      <c r="D16" s="27">
        <f>D19+D21</f>
        <v>2187.415</v>
      </c>
      <c r="E16" s="27">
        <f>E19+E21</f>
        <v>725</v>
      </c>
      <c r="F16" s="28">
        <f t="shared" ref="F16:F60" si="0">E16-D16</f>
        <v>-1462.415</v>
      </c>
      <c r="G16" s="12">
        <f t="shared" ref="G16:G34" si="1">E16/D16</f>
        <v>0.33144145029635436</v>
      </c>
      <c r="H16" s="13"/>
    </row>
    <row r="17" spans="1:8" x14ac:dyDescent="0.3">
      <c r="A17" s="17"/>
      <c r="B17" s="18" t="s">
        <v>70</v>
      </c>
      <c r="C17" s="5"/>
      <c r="D17" s="27"/>
      <c r="E17" s="29"/>
      <c r="F17" s="28"/>
      <c r="G17" s="12"/>
      <c r="H17" s="13"/>
    </row>
    <row r="18" spans="1:8" ht="37.5" x14ac:dyDescent="0.3">
      <c r="A18" s="17" t="s">
        <v>2</v>
      </c>
      <c r="B18" s="18" t="s">
        <v>71</v>
      </c>
      <c r="C18" s="5" t="s">
        <v>72</v>
      </c>
      <c r="D18" s="27"/>
      <c r="E18" s="29"/>
      <c r="F18" s="28"/>
      <c r="G18" s="12"/>
      <c r="H18" s="13"/>
    </row>
    <row r="19" spans="1:8" x14ac:dyDescent="0.3">
      <c r="A19" s="17" t="s">
        <v>4</v>
      </c>
      <c r="B19" s="18" t="s">
        <v>73</v>
      </c>
      <c r="C19" s="5" t="s">
        <v>72</v>
      </c>
      <c r="D19" s="30">
        <v>878.31899999999996</v>
      </c>
      <c r="E19" s="29">
        <v>400</v>
      </c>
      <c r="F19" s="28">
        <f t="shared" si="0"/>
        <v>-478.31899999999996</v>
      </c>
      <c r="G19" s="12">
        <f t="shared" si="1"/>
        <v>0.45541540146575449</v>
      </c>
      <c r="H19" s="13"/>
    </row>
    <row r="20" spans="1:8" x14ac:dyDescent="0.3">
      <c r="A20" s="17" t="s">
        <v>6</v>
      </c>
      <c r="B20" s="18" t="s">
        <v>74</v>
      </c>
      <c r="C20" s="5" t="s">
        <v>72</v>
      </c>
      <c r="D20" s="27"/>
      <c r="E20" s="29"/>
      <c r="F20" s="28"/>
      <c r="G20" s="12"/>
      <c r="H20" s="13"/>
    </row>
    <row r="21" spans="1:8" x14ac:dyDescent="0.3">
      <c r="A21" s="17" t="s">
        <v>7</v>
      </c>
      <c r="B21" s="18" t="s">
        <v>145</v>
      </c>
      <c r="C21" s="5" t="s">
        <v>72</v>
      </c>
      <c r="D21" s="30">
        <v>1309.096</v>
      </c>
      <c r="E21" s="29">
        <v>325</v>
      </c>
      <c r="F21" s="28">
        <f t="shared" ref="F21" si="2">E21-D21</f>
        <v>-984.096</v>
      </c>
      <c r="G21" s="12">
        <f t="shared" ref="G21" si="3">E21/D21</f>
        <v>0.24826292342196446</v>
      </c>
      <c r="H21" s="13"/>
    </row>
    <row r="22" spans="1:8" ht="39" x14ac:dyDescent="0.3">
      <c r="A22" s="14" t="s">
        <v>8</v>
      </c>
      <c r="B22" s="15" t="s">
        <v>75</v>
      </c>
      <c r="C22" s="5" t="s">
        <v>72</v>
      </c>
      <c r="D22" s="27">
        <f>D24+D25</f>
        <v>6867.2379999999994</v>
      </c>
      <c r="E22" s="28">
        <f>E24+E25</f>
        <v>2861.3491666666664</v>
      </c>
      <c r="F22" s="28">
        <f t="shared" si="0"/>
        <v>-4005.888833333333</v>
      </c>
      <c r="G22" s="12">
        <f t="shared" si="1"/>
        <v>0.41666666666666669</v>
      </c>
      <c r="H22" s="13"/>
    </row>
    <row r="23" spans="1:8" x14ac:dyDescent="0.3">
      <c r="A23" s="17"/>
      <c r="B23" s="18" t="s">
        <v>76</v>
      </c>
      <c r="C23" s="5" t="s">
        <v>72</v>
      </c>
      <c r="D23" s="27"/>
      <c r="E23" s="29"/>
      <c r="F23" s="28"/>
      <c r="G23" s="12"/>
      <c r="H23" s="13"/>
    </row>
    <row r="24" spans="1:8" x14ac:dyDescent="0.3">
      <c r="A24" s="17" t="s">
        <v>9</v>
      </c>
      <c r="B24" s="18" t="s">
        <v>77</v>
      </c>
      <c r="C24" s="5" t="s">
        <v>72</v>
      </c>
      <c r="D24" s="30">
        <v>6248.6239999999998</v>
      </c>
      <c r="E24" s="29">
        <v>2603.5933333333332</v>
      </c>
      <c r="F24" s="28">
        <f t="shared" si="0"/>
        <v>-3645.0306666666665</v>
      </c>
      <c r="G24" s="12">
        <f t="shared" si="1"/>
        <v>0.41666666666666669</v>
      </c>
      <c r="H24" s="13"/>
    </row>
    <row r="25" spans="1:8" x14ac:dyDescent="0.3">
      <c r="A25" s="17" t="s">
        <v>10</v>
      </c>
      <c r="B25" s="18" t="s">
        <v>78</v>
      </c>
      <c r="C25" s="5" t="s">
        <v>72</v>
      </c>
      <c r="D25" s="30">
        <v>618.61400000000003</v>
      </c>
      <c r="E25" s="29">
        <v>257.75583333333333</v>
      </c>
      <c r="F25" s="28">
        <f t="shared" si="0"/>
        <v>-360.8581666666667</v>
      </c>
      <c r="G25" s="12">
        <f t="shared" si="1"/>
        <v>0.41666666666666663</v>
      </c>
      <c r="H25" s="13"/>
    </row>
    <row r="26" spans="1:8" ht="19.5" x14ac:dyDescent="0.3">
      <c r="A26" s="14" t="s">
        <v>11</v>
      </c>
      <c r="B26" s="15" t="s">
        <v>12</v>
      </c>
      <c r="C26" s="5" t="s">
        <v>72</v>
      </c>
      <c r="D26" s="27">
        <v>7180.2</v>
      </c>
      <c r="E26" s="28">
        <v>0</v>
      </c>
      <c r="F26" s="28">
        <f t="shared" si="0"/>
        <v>-7180.2</v>
      </c>
      <c r="G26" s="12">
        <f t="shared" si="1"/>
        <v>0</v>
      </c>
      <c r="H26" s="13"/>
    </row>
    <row r="27" spans="1:8" ht="19.5" x14ac:dyDescent="0.3">
      <c r="A27" s="14" t="s">
        <v>13</v>
      </c>
      <c r="B27" s="15" t="s">
        <v>79</v>
      </c>
      <c r="C27" s="5" t="s">
        <v>72</v>
      </c>
      <c r="D27" s="27">
        <v>0</v>
      </c>
      <c r="E27" s="28">
        <v>0</v>
      </c>
      <c r="F27" s="28">
        <f t="shared" si="0"/>
        <v>0</v>
      </c>
      <c r="G27" s="12"/>
      <c r="H27" s="13"/>
    </row>
    <row r="28" spans="1:8" x14ac:dyDescent="0.3">
      <c r="A28" s="17"/>
      <c r="B28" s="18" t="s">
        <v>76</v>
      </c>
      <c r="C28" s="5" t="s">
        <v>72</v>
      </c>
      <c r="D28" s="27"/>
      <c r="E28" s="29"/>
      <c r="F28" s="28">
        <f t="shared" si="0"/>
        <v>0</v>
      </c>
      <c r="G28" s="12"/>
      <c r="H28" s="13"/>
    </row>
    <row r="29" spans="1:8" ht="56.25" x14ac:dyDescent="0.3">
      <c r="A29" s="17" t="s">
        <v>14</v>
      </c>
      <c r="B29" s="18" t="s">
        <v>80</v>
      </c>
      <c r="C29" s="5" t="s">
        <v>72</v>
      </c>
      <c r="D29" s="27">
        <v>0</v>
      </c>
      <c r="E29" s="29">
        <v>0</v>
      </c>
      <c r="F29" s="28">
        <f t="shared" si="0"/>
        <v>0</v>
      </c>
      <c r="G29" s="12"/>
      <c r="H29" s="13"/>
    </row>
    <row r="30" spans="1:8" ht="39" x14ac:dyDescent="0.3">
      <c r="A30" s="14">
        <v>5</v>
      </c>
      <c r="B30" s="15" t="s">
        <v>81</v>
      </c>
      <c r="C30" s="5" t="s">
        <v>72</v>
      </c>
      <c r="D30" s="27">
        <f>D32+D33+D34</f>
        <v>1032.2280000000001</v>
      </c>
      <c r="E30" s="27">
        <f>E32+E33+E34</f>
        <v>0</v>
      </c>
      <c r="F30" s="28">
        <f t="shared" si="0"/>
        <v>-1032.2280000000001</v>
      </c>
      <c r="G30" s="12">
        <f t="shared" si="1"/>
        <v>0</v>
      </c>
      <c r="H30" s="13"/>
    </row>
    <row r="31" spans="1:8" x14ac:dyDescent="0.3">
      <c r="A31" s="17"/>
      <c r="B31" s="18" t="s">
        <v>76</v>
      </c>
      <c r="C31" s="5" t="s">
        <v>72</v>
      </c>
      <c r="D31" s="27"/>
      <c r="E31" s="29"/>
      <c r="F31" s="28"/>
      <c r="G31" s="12"/>
      <c r="H31" s="13"/>
    </row>
    <row r="32" spans="1:8" ht="37.5" x14ac:dyDescent="0.3">
      <c r="A32" s="17" t="s">
        <v>15</v>
      </c>
      <c r="B32" s="18" t="s">
        <v>83</v>
      </c>
      <c r="C32" s="5" t="s">
        <v>72</v>
      </c>
      <c r="D32" s="30">
        <v>0</v>
      </c>
      <c r="E32" s="29">
        <v>0</v>
      </c>
      <c r="F32" s="28">
        <f t="shared" si="0"/>
        <v>0</v>
      </c>
      <c r="G32" s="12"/>
      <c r="H32" s="13"/>
    </row>
    <row r="33" spans="1:8" x14ac:dyDescent="0.3">
      <c r="A33" s="19" t="s">
        <v>16</v>
      </c>
      <c r="B33" s="18" t="s">
        <v>82</v>
      </c>
      <c r="C33" s="5" t="s">
        <v>72</v>
      </c>
      <c r="D33" s="30">
        <v>0</v>
      </c>
      <c r="E33" s="31">
        <v>0</v>
      </c>
      <c r="F33" s="28">
        <f t="shared" si="0"/>
        <v>0</v>
      </c>
      <c r="G33" s="12"/>
      <c r="H33" s="13"/>
    </row>
    <row r="34" spans="1:8" ht="37.5" x14ac:dyDescent="0.3">
      <c r="A34" s="19" t="s">
        <v>17</v>
      </c>
      <c r="B34" s="18" t="s">
        <v>85</v>
      </c>
      <c r="C34" s="5" t="s">
        <v>72</v>
      </c>
      <c r="D34" s="30">
        <v>1032.2280000000001</v>
      </c>
      <c r="E34" s="31">
        <v>0</v>
      </c>
      <c r="F34" s="28">
        <f t="shared" si="0"/>
        <v>-1032.2280000000001</v>
      </c>
      <c r="G34" s="12">
        <f t="shared" si="1"/>
        <v>0</v>
      </c>
      <c r="H34" s="13"/>
    </row>
    <row r="35" spans="1:8" ht="37.5" x14ac:dyDescent="0.3">
      <c r="A35" s="21" t="s">
        <v>19</v>
      </c>
      <c r="B35" s="22" t="s">
        <v>86</v>
      </c>
      <c r="C35" s="5" t="s">
        <v>72</v>
      </c>
      <c r="D35" s="27">
        <f>D36</f>
        <v>12189.47244</v>
      </c>
      <c r="E35" s="32">
        <f>E36</f>
        <v>8168.1509999999998</v>
      </c>
      <c r="F35" s="28">
        <f t="shared" si="0"/>
        <v>-4021.3214399999997</v>
      </c>
      <c r="G35" s="23">
        <f>F35/D35</f>
        <v>-0.3299011880779969</v>
      </c>
      <c r="H35" s="13"/>
    </row>
    <row r="36" spans="1:8" ht="58.5" x14ac:dyDescent="0.3">
      <c r="A36" s="24" t="s">
        <v>20</v>
      </c>
      <c r="B36" s="25" t="s">
        <v>87</v>
      </c>
      <c r="C36" s="5" t="s">
        <v>72</v>
      </c>
      <c r="D36" s="27">
        <f>SUM(D38:D48)</f>
        <v>12189.47244</v>
      </c>
      <c r="E36" s="27">
        <f>SUM(E38:E48)</f>
        <v>8168.1509999999998</v>
      </c>
      <c r="F36" s="28">
        <f t="shared" si="0"/>
        <v>-4021.3214399999997</v>
      </c>
      <c r="G36" s="23">
        <f t="shared" ref="G36:G43" si="4">F36/D36</f>
        <v>-0.3299011880779969</v>
      </c>
      <c r="H36" s="13"/>
    </row>
    <row r="37" spans="1:8" x14ac:dyDescent="0.3">
      <c r="A37" s="19"/>
      <c r="B37" s="20" t="s">
        <v>70</v>
      </c>
      <c r="C37" s="5" t="s">
        <v>72</v>
      </c>
      <c r="D37" s="27"/>
      <c r="E37" s="31"/>
      <c r="F37" s="28"/>
      <c r="G37" s="12"/>
      <c r="H37" s="13"/>
    </row>
    <row r="38" spans="1:8" ht="56.25" x14ac:dyDescent="0.3">
      <c r="A38" s="19" t="s">
        <v>21</v>
      </c>
      <c r="B38" s="20" t="s">
        <v>88</v>
      </c>
      <c r="C38" s="5" t="s">
        <v>72</v>
      </c>
      <c r="D38" s="30">
        <v>7227.72</v>
      </c>
      <c r="E38" s="31">
        <v>4486</v>
      </c>
      <c r="F38" s="28">
        <f t="shared" si="0"/>
        <v>-2741.7200000000003</v>
      </c>
      <c r="G38" s="12">
        <f t="shared" si="4"/>
        <v>-0.37933400851167454</v>
      </c>
      <c r="H38" s="13"/>
    </row>
    <row r="39" spans="1:8" x14ac:dyDescent="0.3">
      <c r="A39" s="19" t="s">
        <v>22</v>
      </c>
      <c r="B39" s="20" t="s">
        <v>78</v>
      </c>
      <c r="C39" s="5" t="s">
        <v>72</v>
      </c>
      <c r="D39" s="30">
        <v>715.54428000000007</v>
      </c>
      <c r="E39" s="31">
        <v>410</v>
      </c>
      <c r="F39" s="28">
        <f t="shared" si="0"/>
        <v>-305.54428000000007</v>
      </c>
      <c r="G39" s="12">
        <f t="shared" si="4"/>
        <v>-0.42700960449296027</v>
      </c>
      <c r="H39" s="13"/>
    </row>
    <row r="40" spans="1:8" x14ac:dyDescent="0.3">
      <c r="A40" s="19" t="s">
        <v>23</v>
      </c>
      <c r="B40" s="18" t="s">
        <v>94</v>
      </c>
      <c r="C40" s="5" t="s">
        <v>72</v>
      </c>
      <c r="D40" s="30">
        <v>1372.1064000000001</v>
      </c>
      <c r="E40" s="31">
        <v>278</v>
      </c>
      <c r="F40" s="28">
        <f t="shared" si="0"/>
        <v>-1094.1064000000001</v>
      </c>
      <c r="G40" s="12">
        <f t="shared" si="4"/>
        <v>-0.79739180576666646</v>
      </c>
      <c r="H40" s="13"/>
    </row>
    <row r="41" spans="1:8" x14ac:dyDescent="0.3">
      <c r="A41" s="19" t="s">
        <v>24</v>
      </c>
      <c r="B41" s="18" t="s">
        <v>145</v>
      </c>
      <c r="C41" s="5" t="s">
        <v>72</v>
      </c>
      <c r="D41" s="30">
        <v>215.29660000000001</v>
      </c>
      <c r="E41" s="31">
        <v>100</v>
      </c>
      <c r="F41" s="28">
        <f t="shared" si="0"/>
        <v>-115.29660000000001</v>
      </c>
      <c r="G41" s="12"/>
      <c r="H41" s="13"/>
    </row>
    <row r="42" spans="1:8" x14ac:dyDescent="0.3">
      <c r="A42" s="19" t="s">
        <v>25</v>
      </c>
      <c r="B42" s="20" t="s">
        <v>89</v>
      </c>
      <c r="C42" s="5" t="s">
        <v>72</v>
      </c>
      <c r="D42" s="30">
        <v>121.09440000000001</v>
      </c>
      <c r="E42" s="31">
        <v>5</v>
      </c>
      <c r="F42" s="28">
        <f t="shared" si="0"/>
        <v>-116.09440000000001</v>
      </c>
      <c r="G42" s="12">
        <f t="shared" si="4"/>
        <v>-0.9587098990539612</v>
      </c>
      <c r="H42" s="13"/>
    </row>
    <row r="43" spans="1:8" ht="37.5" x14ac:dyDescent="0.3">
      <c r="A43" s="17" t="s">
        <v>26</v>
      </c>
      <c r="B43" s="18" t="s">
        <v>90</v>
      </c>
      <c r="C43" s="5" t="s">
        <v>72</v>
      </c>
      <c r="D43" s="30">
        <v>254.5</v>
      </c>
      <c r="E43" s="29">
        <v>220</v>
      </c>
      <c r="F43" s="28">
        <f t="shared" si="0"/>
        <v>-34.5</v>
      </c>
      <c r="G43" s="12">
        <f t="shared" si="4"/>
        <v>-0.13555992141453832</v>
      </c>
      <c r="H43" s="13"/>
    </row>
    <row r="44" spans="1:8" ht="37.5" x14ac:dyDescent="0.3">
      <c r="A44" s="17" t="s">
        <v>27</v>
      </c>
      <c r="B44" s="18" t="s">
        <v>91</v>
      </c>
      <c r="C44" s="5" t="s">
        <v>72</v>
      </c>
      <c r="D44" s="30">
        <v>0</v>
      </c>
      <c r="E44" s="29">
        <v>791.57550000000003</v>
      </c>
      <c r="F44" s="28">
        <f t="shared" si="0"/>
        <v>791.57550000000003</v>
      </c>
      <c r="G44" s="12"/>
      <c r="H44" s="13"/>
    </row>
    <row r="45" spans="1:8" x14ac:dyDescent="0.3">
      <c r="A45" s="17" t="s">
        <v>30</v>
      </c>
      <c r="B45" s="18" t="s">
        <v>84</v>
      </c>
      <c r="C45" s="5" t="s">
        <v>72</v>
      </c>
      <c r="D45" s="30">
        <v>1477.64</v>
      </c>
      <c r="E45" s="29">
        <v>1365</v>
      </c>
      <c r="F45" s="28">
        <f t="shared" si="0"/>
        <v>-112.6400000000001</v>
      </c>
      <c r="G45" s="12">
        <f t="shared" ref="G45:G63" si="5">F45/D45</f>
        <v>-7.6229663517500948E-2</v>
      </c>
      <c r="H45" s="13"/>
    </row>
    <row r="46" spans="1:8" x14ac:dyDescent="0.3">
      <c r="A46" s="17" t="s">
        <v>31</v>
      </c>
      <c r="B46" s="18" t="s">
        <v>146</v>
      </c>
      <c r="C46" s="5" t="s">
        <v>72</v>
      </c>
      <c r="D46" s="30">
        <v>0</v>
      </c>
      <c r="E46" s="29">
        <v>200</v>
      </c>
      <c r="F46" s="28">
        <f t="shared" si="0"/>
        <v>200</v>
      </c>
      <c r="G46" s="12"/>
      <c r="H46" s="13"/>
    </row>
    <row r="47" spans="1:8" x14ac:dyDescent="0.3">
      <c r="A47" s="17" t="s">
        <v>33</v>
      </c>
      <c r="B47" s="18" t="s">
        <v>93</v>
      </c>
      <c r="C47" s="5" t="s">
        <v>72</v>
      </c>
      <c r="D47" s="30">
        <v>80.581199999999995</v>
      </c>
      <c r="E47" s="29">
        <v>33.575499999999998</v>
      </c>
      <c r="F47" s="28">
        <f t="shared" si="0"/>
        <v>-47.005699999999997</v>
      </c>
      <c r="G47" s="12">
        <f t="shared" si="5"/>
        <v>-0.58333333333333337</v>
      </c>
      <c r="H47" s="13"/>
    </row>
    <row r="48" spans="1:8" s="2" customFormat="1" ht="37.5" x14ac:dyDescent="0.3">
      <c r="A48" s="3" t="s">
        <v>34</v>
      </c>
      <c r="B48" s="4" t="s">
        <v>147</v>
      </c>
      <c r="C48" s="10" t="s">
        <v>72</v>
      </c>
      <c r="D48" s="27">
        <f>SUM(D50:D56)</f>
        <v>724.9895600000001</v>
      </c>
      <c r="E48" s="27">
        <f>SUM(E50:E56)</f>
        <v>279</v>
      </c>
      <c r="F48" s="28">
        <f t="shared" si="0"/>
        <v>-445.9895600000001</v>
      </c>
      <c r="G48" s="12">
        <f t="shared" si="5"/>
        <v>-0.61516687219606314</v>
      </c>
      <c r="H48" s="39"/>
    </row>
    <row r="49" spans="1:8" x14ac:dyDescent="0.3">
      <c r="A49" s="17"/>
      <c r="B49" s="18" t="s">
        <v>70</v>
      </c>
      <c r="C49" s="5" t="s">
        <v>72</v>
      </c>
      <c r="D49" s="30"/>
      <c r="E49" s="29"/>
      <c r="F49" s="28"/>
      <c r="G49" s="12"/>
      <c r="H49" s="13"/>
    </row>
    <row r="50" spans="1:8" x14ac:dyDescent="0.3">
      <c r="A50" s="17" t="s">
        <v>126</v>
      </c>
      <c r="B50" s="18" t="s">
        <v>148</v>
      </c>
      <c r="C50" s="5" t="s">
        <v>72</v>
      </c>
      <c r="D50" s="30">
        <v>23.32</v>
      </c>
      <c r="E50" s="29">
        <v>17</v>
      </c>
      <c r="F50" s="28">
        <f t="shared" si="0"/>
        <v>-6.32</v>
      </c>
      <c r="G50" s="12">
        <f t="shared" si="5"/>
        <v>-0.27101200686106347</v>
      </c>
      <c r="H50" s="13"/>
    </row>
    <row r="51" spans="1:8" x14ac:dyDescent="0.3">
      <c r="A51" s="17" t="s">
        <v>128</v>
      </c>
      <c r="B51" s="18" t="s">
        <v>149</v>
      </c>
      <c r="C51" s="5" t="s">
        <v>72</v>
      </c>
      <c r="D51" s="30">
        <v>17.500600000000002</v>
      </c>
      <c r="E51" s="29">
        <v>60</v>
      </c>
      <c r="F51" s="28">
        <f t="shared" si="0"/>
        <v>42.499399999999994</v>
      </c>
      <c r="G51" s="12">
        <f t="shared" si="5"/>
        <v>2.4284538815812025</v>
      </c>
      <c r="H51" s="13"/>
    </row>
    <row r="52" spans="1:8" x14ac:dyDescent="0.3">
      <c r="A52" s="17" t="s">
        <v>130</v>
      </c>
      <c r="B52" s="18" t="s">
        <v>92</v>
      </c>
      <c r="C52" s="5" t="s">
        <v>72</v>
      </c>
      <c r="D52" s="30">
        <v>23.341200000000001</v>
      </c>
      <c r="E52" s="29">
        <v>2</v>
      </c>
      <c r="F52" s="28">
        <f t="shared" si="0"/>
        <v>-21.341200000000001</v>
      </c>
      <c r="G52" s="12">
        <f t="shared" si="5"/>
        <v>-0.91431460250544105</v>
      </c>
      <c r="H52" s="13"/>
    </row>
    <row r="53" spans="1:8" x14ac:dyDescent="0.3">
      <c r="A53" s="17" t="s">
        <v>131</v>
      </c>
      <c r="B53" s="18" t="s">
        <v>95</v>
      </c>
      <c r="C53" s="5" t="s">
        <v>72</v>
      </c>
      <c r="D53" s="30">
        <v>225.02956</v>
      </c>
      <c r="E53" s="29">
        <v>200</v>
      </c>
      <c r="F53" s="28">
        <f t="shared" si="0"/>
        <v>-25.029560000000004</v>
      </c>
      <c r="G53" s="12">
        <f t="shared" si="5"/>
        <v>-0.11122787601771075</v>
      </c>
      <c r="H53" s="13"/>
    </row>
    <row r="54" spans="1:8" x14ac:dyDescent="0.3">
      <c r="A54" s="17" t="s">
        <v>133</v>
      </c>
      <c r="B54" s="18" t="s">
        <v>150</v>
      </c>
      <c r="C54" s="5" t="s">
        <v>72</v>
      </c>
      <c r="D54" s="30">
        <v>36.803200000000004</v>
      </c>
      <c r="E54" s="29">
        <v>0</v>
      </c>
      <c r="F54" s="28">
        <f t="shared" si="0"/>
        <v>-36.803200000000004</v>
      </c>
      <c r="G54" s="12">
        <f t="shared" si="5"/>
        <v>-1</v>
      </c>
      <c r="H54" s="13"/>
    </row>
    <row r="55" spans="1:8" ht="37.5" x14ac:dyDescent="0.3">
      <c r="A55" s="17" t="s">
        <v>135</v>
      </c>
      <c r="B55" s="18" t="s">
        <v>151</v>
      </c>
      <c r="C55" s="5" t="s">
        <v>72</v>
      </c>
      <c r="D55" s="30">
        <v>177.285</v>
      </c>
      <c r="E55" s="29">
        <v>0</v>
      </c>
      <c r="F55" s="28">
        <f t="shared" si="0"/>
        <v>-177.285</v>
      </c>
      <c r="G55" s="12">
        <f t="shared" si="5"/>
        <v>-1</v>
      </c>
      <c r="H55" s="13"/>
    </row>
    <row r="56" spans="1:8" ht="56.25" x14ac:dyDescent="0.3">
      <c r="A56" s="17" t="s">
        <v>152</v>
      </c>
      <c r="B56" s="18" t="s">
        <v>96</v>
      </c>
      <c r="C56" s="5" t="s">
        <v>72</v>
      </c>
      <c r="D56" s="30">
        <v>221.71</v>
      </c>
      <c r="E56" s="29">
        <v>0</v>
      </c>
      <c r="F56" s="28">
        <f t="shared" si="0"/>
        <v>-221.71</v>
      </c>
      <c r="G56" s="12"/>
      <c r="H56" s="13"/>
    </row>
    <row r="57" spans="1:8" x14ac:dyDescent="0.3">
      <c r="A57" s="21" t="s">
        <v>35</v>
      </c>
      <c r="B57" s="22" t="s">
        <v>97</v>
      </c>
      <c r="C57" s="5" t="s">
        <v>72</v>
      </c>
      <c r="D57" s="27">
        <f>D35+D15</f>
        <v>29456.553439999996</v>
      </c>
      <c r="E57" s="32">
        <f>E35+E15</f>
        <v>11754.500166666667</v>
      </c>
      <c r="F57" s="28">
        <f t="shared" si="0"/>
        <v>-17702.053273333331</v>
      </c>
      <c r="G57" s="26">
        <f t="shared" si="5"/>
        <v>-0.60095466733372638</v>
      </c>
      <c r="H57" s="13"/>
    </row>
    <row r="58" spans="1:8" x14ac:dyDescent="0.3">
      <c r="A58" s="21" t="s">
        <v>36</v>
      </c>
      <c r="B58" s="22" t="s">
        <v>98</v>
      </c>
      <c r="C58" s="5" t="s">
        <v>72</v>
      </c>
      <c r="D58" s="27">
        <f>D59-D57</f>
        <v>2900.0004243200019</v>
      </c>
      <c r="E58" s="32">
        <f>E59-E57</f>
        <v>-9270.5001666666667</v>
      </c>
      <c r="F58" s="28">
        <f>E58-D58</f>
        <v>-12170.500590986669</v>
      </c>
      <c r="G58" s="12">
        <f t="shared" si="5"/>
        <v>-4.196723727666499</v>
      </c>
      <c r="H58" s="13"/>
    </row>
    <row r="59" spans="1:8" ht="37.5" x14ac:dyDescent="0.3">
      <c r="A59" s="21" t="s">
        <v>37</v>
      </c>
      <c r="B59" s="22" t="s">
        <v>99</v>
      </c>
      <c r="C59" s="5" t="s">
        <v>72</v>
      </c>
      <c r="D59" s="27">
        <v>32356.553864319998</v>
      </c>
      <c r="E59" s="32">
        <v>2484</v>
      </c>
      <c r="F59" s="28">
        <f t="shared" si="0"/>
        <v>-29872.553864319998</v>
      </c>
      <c r="G59" s="26">
        <f t="shared" si="5"/>
        <v>-0.92323039065235124</v>
      </c>
      <c r="H59" s="7" t="s">
        <v>144</v>
      </c>
    </row>
    <row r="60" spans="1:8" ht="56.25" x14ac:dyDescent="0.3">
      <c r="A60" s="21" t="s">
        <v>39</v>
      </c>
      <c r="B60" s="22" t="s">
        <v>100</v>
      </c>
      <c r="C60" s="10"/>
      <c r="D60" s="27">
        <v>69532.839000000007</v>
      </c>
      <c r="E60" s="32">
        <v>4777.2700000000004</v>
      </c>
      <c r="F60" s="28">
        <f t="shared" si="0"/>
        <v>-64755.569000000003</v>
      </c>
      <c r="G60" s="26">
        <f t="shared" si="5"/>
        <v>-0.93129476562865487</v>
      </c>
      <c r="H60" s="7" t="s">
        <v>143</v>
      </c>
    </row>
    <row r="61" spans="1:8" x14ac:dyDescent="0.3">
      <c r="A61" s="113" t="s">
        <v>40</v>
      </c>
      <c r="B61" s="115" t="s">
        <v>101</v>
      </c>
      <c r="C61" s="5" t="s">
        <v>41</v>
      </c>
      <c r="D61" s="30"/>
      <c r="E61" s="28"/>
      <c r="F61" s="28"/>
      <c r="G61" s="12"/>
      <c r="H61" s="13"/>
    </row>
    <row r="62" spans="1:8" x14ac:dyDescent="0.3">
      <c r="A62" s="114"/>
      <c r="B62" s="116"/>
      <c r="C62" s="5" t="s">
        <v>102</v>
      </c>
      <c r="D62" s="30"/>
      <c r="E62" s="28"/>
      <c r="F62" s="28"/>
      <c r="G62" s="12"/>
      <c r="H62" s="13"/>
    </row>
    <row r="63" spans="1:8" x14ac:dyDescent="0.3">
      <c r="A63" s="3" t="s">
        <v>42</v>
      </c>
      <c r="B63" s="4" t="s">
        <v>103</v>
      </c>
      <c r="C63" s="19" t="s">
        <v>43</v>
      </c>
      <c r="D63" s="27">
        <f>D59/D60</f>
        <v>0.46534205031265868</v>
      </c>
      <c r="E63" s="28">
        <v>0.46534205031265868</v>
      </c>
      <c r="F63" s="28">
        <f t="shared" ref="F63" si="6">E63-D63</f>
        <v>0</v>
      </c>
      <c r="G63" s="11">
        <f t="shared" si="5"/>
        <v>0</v>
      </c>
      <c r="H63" s="7"/>
    </row>
    <row r="65" spans="1:8" x14ac:dyDescent="0.3">
      <c r="A65" s="6" t="s">
        <v>153</v>
      </c>
      <c r="B65" s="6"/>
    </row>
    <row r="66" spans="1:8" x14ac:dyDescent="0.3">
      <c r="A66" s="105" t="s">
        <v>154</v>
      </c>
      <c r="B66" s="105"/>
      <c r="C66" s="105"/>
      <c r="D66" s="105"/>
      <c r="E66" s="105"/>
      <c r="F66" s="105"/>
      <c r="G66" s="105"/>
      <c r="H66" s="105"/>
    </row>
    <row r="67" spans="1:8" x14ac:dyDescent="0.3">
      <c r="A67" s="105" t="s">
        <v>139</v>
      </c>
      <c r="B67" s="105"/>
      <c r="C67" s="105"/>
      <c r="D67" s="105"/>
      <c r="E67" s="105"/>
      <c r="F67" s="105"/>
      <c r="G67" s="105"/>
      <c r="H67" s="105"/>
    </row>
    <row r="68" spans="1:8" x14ac:dyDescent="0.3">
      <c r="A68" s="105" t="s">
        <v>155</v>
      </c>
      <c r="B68" s="105"/>
      <c r="C68" s="105"/>
      <c r="D68" s="105"/>
      <c r="E68" s="105"/>
      <c r="F68" s="105"/>
      <c r="G68" s="105"/>
      <c r="H68" s="105"/>
    </row>
    <row r="69" spans="1:8" x14ac:dyDescent="0.3">
      <c r="A69" s="9"/>
      <c r="B69" s="9"/>
      <c r="C69" s="9"/>
      <c r="D69" s="9"/>
      <c r="E69" s="9"/>
      <c r="F69" s="9"/>
      <c r="G69" s="9"/>
      <c r="H69" s="9"/>
    </row>
    <row r="70" spans="1:8" x14ac:dyDescent="0.3">
      <c r="A70" s="9"/>
      <c r="B70" s="9"/>
      <c r="C70" s="9"/>
      <c r="D70" s="9"/>
      <c r="E70" s="9"/>
      <c r="F70" s="9"/>
      <c r="G70" s="9"/>
      <c r="H70" s="9"/>
    </row>
    <row r="71" spans="1:8" x14ac:dyDescent="0.3">
      <c r="A71" s="9"/>
      <c r="B71" s="9"/>
      <c r="C71" s="9"/>
      <c r="D71" s="9"/>
      <c r="E71" s="9"/>
      <c r="F71" s="9"/>
      <c r="G71" s="9"/>
      <c r="H71" s="9"/>
    </row>
    <row r="73" spans="1:8" x14ac:dyDescent="0.3">
      <c r="B73" s="2" t="s">
        <v>156</v>
      </c>
      <c r="E73" s="2" t="s">
        <v>141</v>
      </c>
    </row>
    <row r="74" spans="1:8" x14ac:dyDescent="0.3">
      <c r="B74" s="2"/>
      <c r="C74" s="2"/>
      <c r="D74" s="2"/>
      <c r="E74" s="2"/>
    </row>
    <row r="75" spans="1:8" x14ac:dyDescent="0.3">
      <c r="B75" s="2" t="s">
        <v>104</v>
      </c>
      <c r="D75" s="2"/>
      <c r="E75" s="2" t="s">
        <v>142</v>
      </c>
    </row>
  </sheetData>
  <mergeCells count="19">
    <mergeCell ref="A68:H68"/>
    <mergeCell ref="F12:G13"/>
    <mergeCell ref="H12:H14"/>
    <mergeCell ref="A61:A62"/>
    <mergeCell ref="B61:B62"/>
    <mergeCell ref="A66:H66"/>
    <mergeCell ref="A67:H67"/>
    <mergeCell ref="E12:E14"/>
    <mergeCell ref="A9:B9"/>
    <mergeCell ref="A12:A14"/>
    <mergeCell ref="B12:B14"/>
    <mergeCell ref="C12:C14"/>
    <mergeCell ref="D12:D14"/>
    <mergeCell ref="A8:B8"/>
    <mergeCell ref="F1:H1"/>
    <mergeCell ref="F2:H2"/>
    <mergeCell ref="A4:H4"/>
    <mergeCell ref="A5:H5"/>
    <mergeCell ref="A6:H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сведения</vt:lpstr>
      <vt:lpstr>отчет</vt:lpstr>
      <vt:lpstr>сведения на гос</vt:lpstr>
      <vt:lpstr>отчет на гос</vt:lpstr>
      <vt:lpstr>отчет!Область_печати</vt:lpstr>
      <vt:lpstr>сведения!Область_печати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2018-12-07T11:27:19Z</cp:lastPrinted>
  <dcterms:created xsi:type="dcterms:W3CDTF">2015-12-07T12:58:34Z</dcterms:created>
  <dcterms:modified xsi:type="dcterms:W3CDTF">2018-12-07T11:27:21Z</dcterms:modified>
</cp:coreProperties>
</file>