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188" windowWidth="15120" windowHeight="6936" activeTab="1"/>
  </bookViews>
  <sheets>
    <sheet name="1 полугодие 2018г. ШВТ" sheetId="17" r:id="rId1"/>
    <sheet name="1 полугодие 2018 г. ШВТ каз." sheetId="18" r:id="rId2"/>
  </sheets>
  <calcPr calcId="145621"/>
</workbook>
</file>

<file path=xl/calcChain.xml><?xml version="1.0" encoding="utf-8"?>
<calcChain xmlns="http://schemas.openxmlformats.org/spreadsheetml/2006/main">
  <c r="D50" i="17" l="1"/>
  <c r="D42" i="17"/>
  <c r="D41" i="17"/>
  <c r="D43" i="17" l="1"/>
  <c r="C43" i="17" l="1"/>
  <c r="C39" i="17" s="1"/>
  <c r="D36" i="17"/>
  <c r="E24" i="17" l="1"/>
  <c r="E26" i="17"/>
  <c r="E30" i="17"/>
  <c r="E31" i="17"/>
  <c r="E33" i="17"/>
  <c r="E34" i="17"/>
  <c r="E37" i="17"/>
  <c r="E40" i="17"/>
  <c r="E41" i="17"/>
  <c r="E42" i="17"/>
  <c r="E44" i="17"/>
  <c r="E45" i="17"/>
  <c r="E46" i="17"/>
  <c r="E47" i="17"/>
  <c r="E48" i="17"/>
  <c r="E49" i="17"/>
  <c r="E50" i="17"/>
  <c r="E55" i="17"/>
  <c r="E56" i="17"/>
  <c r="E57" i="17"/>
  <c r="D58" i="17"/>
  <c r="D39" i="17"/>
  <c r="D38" i="17" s="1"/>
  <c r="D29" i="17"/>
  <c r="D23" i="17"/>
  <c r="C23" i="17"/>
  <c r="C29" i="17"/>
  <c r="C38" i="17"/>
  <c r="C36" i="17"/>
  <c r="E36" i="17" s="1"/>
  <c r="E43" i="17" l="1"/>
  <c r="E29" i="17"/>
  <c r="E58" i="17"/>
  <c r="E23" i="17"/>
  <c r="E38" i="17"/>
  <c r="C22" i="17"/>
  <c r="C52" i="17" s="1"/>
  <c r="E39" i="17"/>
  <c r="D22" i="17"/>
  <c r="D52" i="17" l="1"/>
  <c r="E22" i="17"/>
  <c r="E52" i="17" l="1"/>
  <c r="D53" i="17"/>
</calcChain>
</file>

<file path=xl/sharedStrings.xml><?xml version="1.0" encoding="utf-8"?>
<sst xmlns="http://schemas.openxmlformats.org/spreadsheetml/2006/main" count="205" uniqueCount="133">
  <si>
    <t>Единица измерения</t>
  </si>
  <si>
    <t>Амортизация</t>
  </si>
  <si>
    <t>командировочные расходы</t>
  </si>
  <si>
    <t>услуги связи</t>
  </si>
  <si>
    <t>аренда помещения</t>
  </si>
  <si>
    <t>обязательное страхование</t>
  </si>
  <si>
    <t>Всего доходов</t>
  </si>
  <si>
    <t>%</t>
  </si>
  <si>
    <t>Предусмотрено в утвержденной тарифной смете</t>
  </si>
  <si>
    <t>Приложение 1</t>
  </si>
  <si>
    <t>обслуживание 1С Бухгалтерия</t>
  </si>
  <si>
    <t>ремонт и обслуживание компьютерной техники</t>
  </si>
  <si>
    <t>подготовка кадров</t>
  </si>
  <si>
    <t>публикации в СМИ</t>
  </si>
  <si>
    <t>Фактически сложившиеся показатели тарифной сметы</t>
  </si>
  <si>
    <t>естественных монополий</t>
  </si>
  <si>
    <t>Сырье и материалы</t>
  </si>
  <si>
    <t>Энергия</t>
  </si>
  <si>
    <t>Прочие затраты (расшифровать)</t>
  </si>
  <si>
    <t>Налоги</t>
  </si>
  <si>
    <t>Доход (РБА*СП)</t>
  </si>
  <si>
    <t>в натуральных показателях</t>
  </si>
  <si>
    <t>Нормативные технические потери</t>
  </si>
  <si>
    <t>Тариф</t>
  </si>
  <si>
    <t>к Правилам</t>
  </si>
  <si>
    <t>утверждения предельного</t>
  </si>
  <si>
    <t>уровня тарифов (цен, ставок</t>
  </si>
  <si>
    <t>сборов) и тарифных смет на</t>
  </si>
  <si>
    <t>регулируемые услуги (товары,</t>
  </si>
  <si>
    <t>работы) субъектов</t>
  </si>
  <si>
    <t>Форма, предназначенная для сбора административных данных</t>
  </si>
  <si>
    <t>Наименование показателей*</t>
  </si>
  <si>
    <t>Отклонение в %</t>
  </si>
  <si>
    <t>Затраты на производство товаров и предоставление услуг, всего, в том числе</t>
  </si>
  <si>
    <t>Тысяч тенге</t>
  </si>
  <si>
    <t>Материальные затраты, всего, в том числе</t>
  </si>
  <si>
    <t>Покупные изделия</t>
  </si>
  <si>
    <t>Горюче-смазочные материалы</t>
  </si>
  <si>
    <t>Топливо</t>
  </si>
  <si>
    <t>Расходы на оплату труда, всего, в том числе</t>
  </si>
  <si>
    <t>Заработная плата производственного персонала</t>
  </si>
  <si>
    <t>Социальный налог</t>
  </si>
  <si>
    <t>Ремонт, всего, в том числе</t>
  </si>
  <si>
    <t>Капитальный ремонт, не приводящий к увеличению стоимости основных фондов</t>
  </si>
  <si>
    <t>Расходы периода всего, в том числе</t>
  </si>
  <si>
    <t>Общие и административные расходы, всего: в том числе:</t>
  </si>
  <si>
    <t>Заработная плата административного персонала</t>
  </si>
  <si>
    <t>Прочие расходы (расшифровать)</t>
  </si>
  <si>
    <t>Расходы на выплату вознаграждений</t>
  </si>
  <si>
    <t>Всего затрат на предоставление услуг</t>
  </si>
  <si>
    <t>Регулируемая база задействованных активов (РБА).</t>
  </si>
  <si>
    <t>Объем оказываемых услуг (товаров, работ)</t>
  </si>
  <si>
    <t>Тенге/ на единицу оказываемых услуг (товаров, работ)</t>
  </si>
  <si>
    <t>      Место печати</t>
  </si>
  <si>
    <t>Отчет об исполнении тарифной сметы на регулируемые услуги</t>
  </si>
  <si>
    <t>Индекс ИТС-1</t>
  </si>
  <si>
    <t>Куда представляется форма: Комитет по регулированию естественных монополий, защите конкуренции и прав потребителей Министерства национальной экономики Республики Казахстан</t>
  </si>
  <si>
    <t xml:space="preserve">Представляют: субъекты естественной монополии, за исключением региональной электросетевой компании                                                                  </t>
  </si>
  <si>
    <t>      Наименование организации  Павлодарский филиал РГП на ПХВ "Казводхоз" КВР МСХ РК</t>
  </si>
  <si>
    <t>      Адрес  г. Павлодар, ул. Академика Сатпаева, 46</t>
  </si>
  <si>
    <t>      Телефон  87182329370</t>
  </si>
  <si>
    <t>      Фамилия и телефон исполнителя  Раисова Б.Б.</t>
  </si>
  <si>
    <t>      Руководитель  Кожанов Ж.О.</t>
  </si>
  <si>
    <t>Отчисления на обязательное социальное мед.страхование</t>
  </si>
  <si>
    <t>Отчетный период  1 полугодие 2018 года</t>
  </si>
  <si>
    <t>Срок предоставления: – ежегодно не позднее 15 июня текущего года</t>
  </si>
  <si>
    <t>Периодичность: полугодовая</t>
  </si>
  <si>
    <t>      Адрес электронной почты rgpsvs1@mail.ru</t>
  </si>
  <si>
    <t>Әкімшілік деректерді жинауға арналған нысан</t>
  </si>
  <si>
    <t>Реттеліп көрсетілетін қызметтерге тарифтік сметаның орындалуы туралы есеп</t>
  </si>
  <si>
    <t>Индексі: ТСО-1</t>
  </si>
  <si>
    <t>Ұсынады: өңірлік электр желілік компанияны қоспағанда, табиғи монополия субъектілері</t>
  </si>
  <si>
    <t>Нысан қайда ұсынылады: Қазақстан Республикасы Ұлттық экономика министрлігінің Табиғи монополияларды реттеу, бәсекелестікті және тұтынушылардың құқықтарын қорғау комитеті</t>
  </si>
  <si>
    <t>Көрсеткіштердің атауы*</t>
  </si>
  <si>
    <t>Өлшем бірлігі</t>
  </si>
  <si>
    <t>Бекітілген тарифтік сметада көзделген</t>
  </si>
  <si>
    <t>Тарифтік сметаның нақты қалыптасқан көрсеткіштері</t>
  </si>
  <si>
    <t>%    ауытқу</t>
  </si>
  <si>
    <t>Тауарларды өндіруге және қызметтерді ұсынуға арналған шығындар, барлығы, оның ішінде</t>
  </si>
  <si>
    <t>мың теңге</t>
  </si>
  <si>
    <t>Материалдық шығындар, барлығы, оның ішінде</t>
  </si>
  <si>
    <t>Шикізат және материалдар</t>
  </si>
  <si>
    <t>Сатып алынатын бұйымдар</t>
  </si>
  <si>
    <t>Жанар-жағармай материалдары</t>
  </si>
  <si>
    <t>Отын</t>
  </si>
  <si>
    <t>Еңбекке ақы төлеу шығыстары, барлығы, оның ішінде</t>
  </si>
  <si>
    <t>Өндірістік персоналдың жалақысы</t>
  </si>
  <si>
    <t>Әлеуметтік салық</t>
  </si>
  <si>
    <t>Міндетті  әлеуметтік мед. сақтандыру аударымдар</t>
  </si>
  <si>
    <t>Жөндеу, барлығы, оның ішінде</t>
  </si>
  <si>
    <t>Негізгі қорлар құнының ұлғаюына алып келмейтін күрделі жөндеу</t>
  </si>
  <si>
    <t>Өзге шығындар (таратып жазу)</t>
  </si>
  <si>
    <t>Іссапар шығыстар</t>
  </si>
  <si>
    <t>Кезең шығыстары, барлығы, оның ішінде</t>
  </si>
  <si>
    <t>Жалпы және әкімшілік шығыстар, барлығы: оның ішінде:</t>
  </si>
  <si>
    <t>Әкімшілік персоналдың жалақысы</t>
  </si>
  <si>
    <t>Салықтар</t>
  </si>
  <si>
    <t>Өзге шығыстар (таратып жазу)</t>
  </si>
  <si>
    <t>Байланыс қызметтері</t>
  </si>
  <si>
    <t>Үй-жайларды жалға алу</t>
  </si>
  <si>
    <t>1С бухгалтерияға қызмет көрсету</t>
  </si>
  <si>
    <t>міндетті түрде сақтандыру</t>
  </si>
  <si>
    <t>Компьютерлік техниканы жөндеу және қызмет көрсету</t>
  </si>
  <si>
    <t>Кадрларды дайындау</t>
  </si>
  <si>
    <t>БАҚ-тағы жарияланымдар</t>
  </si>
  <si>
    <t>Сыйақылар төлеуге арналған шығыстар</t>
  </si>
  <si>
    <t>Қызметтер ұсынуға арналған барлық шығындар</t>
  </si>
  <si>
    <t>Кіріс (АРБ*ПС)</t>
  </si>
  <si>
    <t>Қолданысқа енгізілген активтердің реттелетін базасы (АРБ)</t>
  </si>
  <si>
    <t>Барлық кіріс</t>
  </si>
  <si>
    <t>Көрсетілетін қызметтердің (тауарлардың, жұмыстардың) көлемі</t>
  </si>
  <si>
    <t>заттай көрсеткіштерде</t>
  </si>
  <si>
    <t>Нормативтік техникалық ысыраптар</t>
  </si>
  <si>
    <t>бірлік</t>
  </si>
  <si>
    <t>Ұйымның атауы  ҚР АШМ "Қазсушар" РМК ПФ</t>
  </si>
  <si>
    <t>  Мекенжайы Павлодар қ. , Ак.Сәтпаев көшесі , 46</t>
  </si>
  <si>
    <t>Телефон 87182329370</t>
  </si>
  <si>
    <t>  Электрондық поштаның мекенжайы rgpsvs2@mail.ru</t>
  </si>
  <si>
    <t>   Орындаушының тегі және телефоны Раисова Б.Б.</t>
  </si>
  <si>
    <t>  Басшысы Қожанов Ж.О.</t>
  </si>
  <si>
    <t>Күні     20 _____     жылғы  "      " ______________</t>
  </si>
  <si>
    <t>  Мөр орны</t>
  </si>
  <si>
    <t xml:space="preserve">  ка</t>
  </si>
  <si>
    <t>Кезеңділігі: жартыжылдық</t>
  </si>
  <si>
    <t xml:space="preserve">Табиғи монополиялар субъектілерінің </t>
  </si>
  <si>
    <t xml:space="preserve">реттеліп көрсетілетін қызметтері (тауарлары, жұмыстары) </t>
  </si>
  <si>
    <t xml:space="preserve"> тарифтерінің (бағаларының, алымдар ставкаларының) және</t>
  </si>
  <si>
    <t xml:space="preserve">тарифтік сметаларының шекті </t>
  </si>
  <si>
    <t>қағидаларына 1-қосымша</t>
  </si>
  <si>
    <t xml:space="preserve">деңгейін бекіту ережесін бекіту </t>
  </si>
  <si>
    <t>Ұсыну мерзімі – жыл сайын есепті кезеңнен кейінгі жылдың 15 маусымнан кешіктірмей</t>
  </si>
  <si>
    <t>      Дата " 06 "  июня   2018 года</t>
  </si>
  <si>
    <t>Есепті кезең 1 жартыжылдық 2018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</si>
</sst>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2" fontId="4" fillId="2" borderId="1" xfId="2" applyNumberFormat="1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left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wrapText="1"/>
    </xf>
    <xf numFmtId="0" fontId="6" fillId="0" borderId="0" xfId="0" applyFont="1"/>
    <xf numFmtId="166" fontId="0" fillId="0" borderId="1" xfId="0" applyNumberFormat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colors>
    <mruColors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44" zoomScaleNormal="100" zoomScaleSheetLayoutView="96" workbookViewId="0">
      <selection activeCell="A15" sqref="A15"/>
    </sheetView>
  </sheetViews>
  <sheetFormatPr defaultRowHeight="14.4" x14ac:dyDescent="0.3"/>
  <cols>
    <col min="1" max="1" width="48" customWidth="1"/>
    <col min="2" max="2" width="16" customWidth="1"/>
    <col min="3" max="3" width="15.77734375" customWidth="1"/>
    <col min="4" max="4" width="16" customWidth="1"/>
    <col min="5" max="5" width="15.33203125" style="4" customWidth="1"/>
  </cols>
  <sheetData>
    <row r="1" spans="1:5" ht="14.4" customHeight="1" x14ac:dyDescent="0.3">
      <c r="D1" s="4" t="s">
        <v>9</v>
      </c>
    </row>
    <row r="2" spans="1:5" ht="14.4" customHeight="1" x14ac:dyDescent="0.3">
      <c r="D2" s="4" t="s">
        <v>24</v>
      </c>
    </row>
    <row r="3" spans="1:5" ht="14.4" customHeight="1" x14ac:dyDescent="0.3">
      <c r="D3" s="4" t="s">
        <v>25</v>
      </c>
    </row>
    <row r="4" spans="1:5" ht="14.4" customHeight="1" x14ac:dyDescent="0.3">
      <c r="D4" s="4" t="s">
        <v>26</v>
      </c>
    </row>
    <row r="5" spans="1:5" ht="14.4" customHeight="1" x14ac:dyDescent="0.3">
      <c r="D5" s="4" t="s">
        <v>27</v>
      </c>
    </row>
    <row r="6" spans="1:5" ht="14.4" customHeight="1" x14ac:dyDescent="0.3">
      <c r="D6" s="4" t="s">
        <v>28</v>
      </c>
    </row>
    <row r="7" spans="1:5" ht="14.4" customHeight="1" x14ac:dyDescent="0.3">
      <c r="D7" s="4" t="s">
        <v>29</v>
      </c>
    </row>
    <row r="8" spans="1:5" ht="14.4" customHeight="1" x14ac:dyDescent="0.3">
      <c r="D8" s="4" t="s">
        <v>15</v>
      </c>
    </row>
    <row r="9" spans="1:5" ht="4.95" customHeight="1" x14ac:dyDescent="0.25"/>
    <row r="10" spans="1:5" ht="6.6" hidden="1" customHeight="1" x14ac:dyDescent="0.25"/>
    <row r="11" spans="1:5" ht="17.25" customHeight="1" x14ac:dyDescent="0.35">
      <c r="A11" s="3" t="s">
        <v>30</v>
      </c>
    </row>
    <row r="12" spans="1:5" ht="14.4" customHeight="1" x14ac:dyDescent="0.3">
      <c r="A12" t="s">
        <v>54</v>
      </c>
    </row>
    <row r="13" spans="1:5" ht="14.4" customHeight="1" x14ac:dyDescent="0.3">
      <c r="A13" t="s">
        <v>64</v>
      </c>
    </row>
    <row r="14" spans="1:5" ht="14.4" customHeight="1" x14ac:dyDescent="0.3">
      <c r="A14" t="s">
        <v>55</v>
      </c>
    </row>
    <row r="15" spans="1:5" ht="14.4" customHeight="1" x14ac:dyDescent="0.3">
      <c r="A15" t="s">
        <v>66</v>
      </c>
    </row>
    <row r="16" spans="1:5" ht="14.4" customHeight="1" x14ac:dyDescent="0.3">
      <c r="A16" s="31" t="s">
        <v>57</v>
      </c>
      <c r="B16" s="31"/>
      <c r="C16" s="31"/>
      <c r="D16" s="31"/>
      <c r="E16" s="31"/>
    </row>
    <row r="17" spans="1:5" ht="14.4" customHeight="1" x14ac:dyDescent="0.3">
      <c r="A17" s="31" t="s">
        <v>56</v>
      </c>
      <c r="B17" s="31"/>
      <c r="C17" s="31"/>
      <c r="D17" s="31"/>
      <c r="E17" s="31"/>
    </row>
    <row r="18" spans="1:5" ht="14.4" customHeight="1" x14ac:dyDescent="0.3">
      <c r="A18" s="31" t="s">
        <v>65</v>
      </c>
      <c r="B18" s="31"/>
      <c r="C18" s="31"/>
      <c r="D18" s="31"/>
      <c r="E18" s="31"/>
    </row>
    <row r="19" spans="1:5" ht="4.8" customHeight="1" x14ac:dyDescent="0.3"/>
    <row r="20" spans="1:5" ht="56.25" customHeight="1" x14ac:dyDescent="0.3">
      <c r="A20" s="5" t="s">
        <v>31</v>
      </c>
      <c r="B20" s="5" t="s">
        <v>0</v>
      </c>
      <c r="C20" s="5" t="s">
        <v>8</v>
      </c>
      <c r="D20" s="5" t="s">
        <v>14</v>
      </c>
      <c r="E20" s="5" t="s">
        <v>32</v>
      </c>
    </row>
    <row r="21" spans="1:5" ht="13.2" customHeight="1" x14ac:dyDescent="0.25">
      <c r="A21" s="5">
        <v>1</v>
      </c>
      <c r="B21" s="5">
        <v>2</v>
      </c>
      <c r="C21" s="5">
        <v>3</v>
      </c>
      <c r="D21" s="5">
        <v>4</v>
      </c>
      <c r="E21" s="5">
        <v>5</v>
      </c>
    </row>
    <row r="22" spans="1:5" ht="25.8" customHeight="1" x14ac:dyDescent="0.3">
      <c r="A22" s="6" t="s">
        <v>33</v>
      </c>
      <c r="B22" s="5" t="s">
        <v>34</v>
      </c>
      <c r="C22" s="7">
        <f>C23+C29+C33+C34+C36</f>
        <v>33339.9</v>
      </c>
      <c r="D22" s="7">
        <f>D23+D29+D33+D34+D36</f>
        <v>14696.5</v>
      </c>
      <c r="E22" s="12">
        <f>(D22/C22*100)-100</f>
        <v>-55.919183920767615</v>
      </c>
    </row>
    <row r="23" spans="1:5" ht="16.2" customHeight="1" x14ac:dyDescent="0.3">
      <c r="A23" s="6" t="s">
        <v>35</v>
      </c>
      <c r="B23" s="5" t="s">
        <v>34</v>
      </c>
      <c r="C23" s="7">
        <f>SUM(C24:C28)</f>
        <v>1073</v>
      </c>
      <c r="D23" s="7">
        <f>SUM(D24:D28)</f>
        <v>779.1</v>
      </c>
      <c r="E23" s="12">
        <f t="shared" ref="E23:E58" si="0">(D23/C23*100)-100</f>
        <v>-27.390493942218072</v>
      </c>
    </row>
    <row r="24" spans="1:5" ht="16.2" customHeight="1" x14ac:dyDescent="0.3">
      <c r="A24" s="6" t="s">
        <v>16</v>
      </c>
      <c r="B24" s="5" t="s">
        <v>34</v>
      </c>
      <c r="C24" s="7">
        <v>293.89999999999998</v>
      </c>
      <c r="D24" s="7">
        <v>0</v>
      </c>
      <c r="E24" s="12">
        <f t="shared" si="0"/>
        <v>-100</v>
      </c>
    </row>
    <row r="25" spans="1:5" ht="16.2" customHeight="1" x14ac:dyDescent="0.3">
      <c r="A25" s="6" t="s">
        <v>36</v>
      </c>
      <c r="B25" s="5" t="s">
        <v>34</v>
      </c>
      <c r="C25" s="7">
        <v>0</v>
      </c>
      <c r="D25" s="7">
        <v>0</v>
      </c>
      <c r="E25" s="12">
        <v>0</v>
      </c>
    </row>
    <row r="26" spans="1:5" ht="16.2" customHeight="1" x14ac:dyDescent="0.3">
      <c r="A26" s="6" t="s">
        <v>37</v>
      </c>
      <c r="B26" s="5" t="s">
        <v>34</v>
      </c>
      <c r="C26" s="7">
        <v>779.1</v>
      </c>
      <c r="D26" s="7">
        <v>779.1</v>
      </c>
      <c r="E26" s="12">
        <f t="shared" si="0"/>
        <v>0</v>
      </c>
    </row>
    <row r="27" spans="1:5" ht="16.2" customHeight="1" x14ac:dyDescent="0.3">
      <c r="A27" s="6" t="s">
        <v>38</v>
      </c>
      <c r="B27" s="5" t="s">
        <v>34</v>
      </c>
      <c r="C27" s="7">
        <v>0</v>
      </c>
      <c r="D27" s="7">
        <v>0</v>
      </c>
      <c r="E27" s="12">
        <v>0</v>
      </c>
    </row>
    <row r="28" spans="1:5" ht="16.2" customHeight="1" x14ac:dyDescent="0.3">
      <c r="A28" s="6" t="s">
        <v>17</v>
      </c>
      <c r="B28" s="5" t="s">
        <v>34</v>
      </c>
      <c r="C28" s="7">
        <v>0</v>
      </c>
      <c r="D28" s="7">
        <v>0</v>
      </c>
      <c r="E28" s="12">
        <v>0</v>
      </c>
    </row>
    <row r="29" spans="1:5" ht="16.2" customHeight="1" x14ac:dyDescent="0.3">
      <c r="A29" s="6" t="s">
        <v>39</v>
      </c>
      <c r="B29" s="5" t="s">
        <v>34</v>
      </c>
      <c r="C29" s="7">
        <f>SUM(C30:C32)</f>
        <v>14089.5</v>
      </c>
      <c r="D29" s="7">
        <f>SUM(D30:D32)</f>
        <v>8018.5999999999995</v>
      </c>
      <c r="E29" s="12">
        <f t="shared" si="0"/>
        <v>-43.08811526313923</v>
      </c>
    </row>
    <row r="30" spans="1:5" ht="16.2" customHeight="1" x14ac:dyDescent="0.3">
      <c r="A30" s="6" t="s">
        <v>40</v>
      </c>
      <c r="B30" s="5" t="s">
        <v>34</v>
      </c>
      <c r="C30" s="7">
        <v>12820.3</v>
      </c>
      <c r="D30" s="7">
        <v>7273.2</v>
      </c>
      <c r="E30" s="12">
        <f t="shared" si="0"/>
        <v>-43.268098250430953</v>
      </c>
    </row>
    <row r="31" spans="1:5" ht="16.2" customHeight="1" x14ac:dyDescent="0.3">
      <c r="A31" s="6" t="s">
        <v>41</v>
      </c>
      <c r="B31" s="5" t="s">
        <v>34</v>
      </c>
      <c r="C31" s="7">
        <v>1269.2</v>
      </c>
      <c r="D31" s="7">
        <v>636.4</v>
      </c>
      <c r="E31" s="12">
        <f t="shared" si="0"/>
        <v>-49.858178380081938</v>
      </c>
    </row>
    <row r="32" spans="1:5" ht="25.2" customHeight="1" x14ac:dyDescent="0.3">
      <c r="A32" s="6" t="s">
        <v>63</v>
      </c>
      <c r="B32" s="5" t="s">
        <v>34</v>
      </c>
      <c r="C32" s="7">
        <v>0</v>
      </c>
      <c r="D32" s="7">
        <v>109</v>
      </c>
      <c r="E32" s="12">
        <v>100</v>
      </c>
    </row>
    <row r="33" spans="1:5" ht="15.6" customHeight="1" x14ac:dyDescent="0.3">
      <c r="A33" s="6" t="s">
        <v>1</v>
      </c>
      <c r="B33" s="5" t="s">
        <v>34</v>
      </c>
      <c r="C33" s="7">
        <v>15710.4</v>
      </c>
      <c r="D33" s="7">
        <v>5354.8</v>
      </c>
      <c r="E33" s="12">
        <f t="shared" si="0"/>
        <v>-65.915571850493933</v>
      </c>
    </row>
    <row r="34" spans="1:5" ht="15.6" customHeight="1" x14ac:dyDescent="0.3">
      <c r="A34" s="6" t="s">
        <v>42</v>
      </c>
      <c r="B34" s="5" t="s">
        <v>34</v>
      </c>
      <c r="C34" s="7">
        <v>1909</v>
      </c>
      <c r="D34" s="7">
        <v>0</v>
      </c>
      <c r="E34" s="12">
        <f t="shared" si="0"/>
        <v>-100</v>
      </c>
    </row>
    <row r="35" spans="1:5" ht="25.5" customHeight="1" x14ac:dyDescent="0.3">
      <c r="A35" s="6" t="s">
        <v>43</v>
      </c>
      <c r="B35" s="5" t="s">
        <v>34</v>
      </c>
      <c r="C35" s="7">
        <v>0</v>
      </c>
      <c r="D35" s="7">
        <v>0</v>
      </c>
      <c r="E35" s="12">
        <v>0</v>
      </c>
    </row>
    <row r="36" spans="1:5" ht="15" customHeight="1" x14ac:dyDescent="0.3">
      <c r="A36" s="6" t="s">
        <v>18</v>
      </c>
      <c r="B36" s="5" t="s">
        <v>34</v>
      </c>
      <c r="C36" s="7">
        <f>SUM(C37)</f>
        <v>558</v>
      </c>
      <c r="D36" s="7">
        <f>SUM(D37)</f>
        <v>544</v>
      </c>
      <c r="E36" s="12">
        <f t="shared" si="0"/>
        <v>-2.5089605734766991</v>
      </c>
    </row>
    <row r="37" spans="1:5" ht="15" customHeight="1" x14ac:dyDescent="0.3">
      <c r="A37" s="6" t="s">
        <v>2</v>
      </c>
      <c r="B37" s="5" t="s">
        <v>34</v>
      </c>
      <c r="C37" s="7">
        <v>558</v>
      </c>
      <c r="D37" s="7">
        <v>544</v>
      </c>
      <c r="E37" s="12">
        <f t="shared" si="0"/>
        <v>-2.5089605734766991</v>
      </c>
    </row>
    <row r="38" spans="1:5" ht="15" customHeight="1" x14ac:dyDescent="0.3">
      <c r="A38" s="6" t="s">
        <v>44</v>
      </c>
      <c r="B38" s="5" t="s">
        <v>34</v>
      </c>
      <c r="C38" s="7">
        <f>C39</f>
        <v>4906.38</v>
      </c>
      <c r="D38" s="7">
        <f>D39</f>
        <v>2582.6999999999998</v>
      </c>
      <c r="E38" s="12">
        <f t="shared" si="0"/>
        <v>-47.360375674122267</v>
      </c>
    </row>
    <row r="39" spans="1:5" ht="25.8" customHeight="1" x14ac:dyDescent="0.3">
      <c r="A39" s="6" t="s">
        <v>45</v>
      </c>
      <c r="B39" s="5" t="s">
        <v>34</v>
      </c>
      <c r="C39" s="7">
        <f>C40+C41+C42+C43</f>
        <v>4906.38</v>
      </c>
      <c r="D39" s="7">
        <f>D40+D41+D42+D43</f>
        <v>2582.6999999999998</v>
      </c>
      <c r="E39" s="12">
        <f t="shared" si="0"/>
        <v>-47.360375674122267</v>
      </c>
    </row>
    <row r="40" spans="1:5" ht="14.4" customHeight="1" x14ac:dyDescent="0.3">
      <c r="A40" s="6" t="s">
        <v>46</v>
      </c>
      <c r="B40" s="5" t="s">
        <v>34</v>
      </c>
      <c r="C40" s="7">
        <v>2136.6999999999998</v>
      </c>
      <c r="D40" s="7">
        <v>1316.9</v>
      </c>
      <c r="E40" s="12">
        <f t="shared" si="0"/>
        <v>-38.367576168858506</v>
      </c>
    </row>
    <row r="41" spans="1:5" ht="14.4" customHeight="1" x14ac:dyDescent="0.3">
      <c r="A41" s="6" t="s">
        <v>41</v>
      </c>
      <c r="B41" s="5" t="s">
        <v>34</v>
      </c>
      <c r="C41" s="7">
        <v>211.5</v>
      </c>
      <c r="D41" s="7">
        <f>65.5+43.4+18.1</f>
        <v>127</v>
      </c>
      <c r="E41" s="12">
        <f t="shared" si="0"/>
        <v>-39.952718676122934</v>
      </c>
    </row>
    <row r="42" spans="1:5" ht="14.4" customHeight="1" x14ac:dyDescent="0.3">
      <c r="A42" s="6" t="s">
        <v>19</v>
      </c>
      <c r="B42" s="5" t="s">
        <v>34</v>
      </c>
      <c r="C42" s="7">
        <v>219.6</v>
      </c>
      <c r="D42" s="7">
        <f>51.4+26.9+5.3</f>
        <v>83.6</v>
      </c>
      <c r="E42" s="12">
        <f t="shared" si="0"/>
        <v>-61.930783242258656</v>
      </c>
    </row>
    <row r="43" spans="1:5" ht="14.4" customHeight="1" x14ac:dyDescent="0.3">
      <c r="A43" s="6" t="s">
        <v>47</v>
      </c>
      <c r="B43" s="5" t="s">
        <v>34</v>
      </c>
      <c r="C43" s="7">
        <f>SUM(C44:C50)</f>
        <v>2338.5800000000004</v>
      </c>
      <c r="D43" s="7">
        <f>SUM(D44:D50)</f>
        <v>1055.1999999999998</v>
      </c>
      <c r="E43" s="13">
        <f>SUM(E44:E50)</f>
        <v>-191.3204310256352</v>
      </c>
    </row>
    <row r="44" spans="1:5" s="10" customFormat="1" ht="14.4" customHeight="1" x14ac:dyDescent="0.3">
      <c r="A44" s="2" t="s">
        <v>3</v>
      </c>
      <c r="B44" s="8" t="s">
        <v>34</v>
      </c>
      <c r="C44" s="9">
        <v>323.5</v>
      </c>
      <c r="D44" s="9">
        <v>225.1</v>
      </c>
      <c r="E44" s="12">
        <f t="shared" si="0"/>
        <v>-30.417310664605878</v>
      </c>
    </row>
    <row r="45" spans="1:5" s="10" customFormat="1" ht="14.4" customHeight="1" x14ac:dyDescent="0.3">
      <c r="A45" s="2" t="s">
        <v>4</v>
      </c>
      <c r="B45" s="8" t="s">
        <v>34</v>
      </c>
      <c r="C45" s="9">
        <v>1797.3</v>
      </c>
      <c r="D45" s="9">
        <v>692.6</v>
      </c>
      <c r="E45" s="12">
        <f t="shared" si="0"/>
        <v>-61.464418850497964</v>
      </c>
    </row>
    <row r="46" spans="1:5" s="10" customFormat="1" ht="14.4" customHeight="1" x14ac:dyDescent="0.3">
      <c r="A46" s="2" t="s">
        <v>10</v>
      </c>
      <c r="B46" s="8" t="s">
        <v>34</v>
      </c>
      <c r="C46" s="9">
        <v>23.3</v>
      </c>
      <c r="D46" s="9">
        <v>0</v>
      </c>
      <c r="E46" s="12">
        <f t="shared" si="0"/>
        <v>-100</v>
      </c>
    </row>
    <row r="47" spans="1:5" s="10" customFormat="1" ht="14.4" customHeight="1" x14ac:dyDescent="0.3">
      <c r="A47" s="1" t="s">
        <v>5</v>
      </c>
      <c r="B47" s="8" t="s">
        <v>34</v>
      </c>
      <c r="C47" s="9">
        <v>110.8</v>
      </c>
      <c r="D47" s="9">
        <v>50.8</v>
      </c>
      <c r="E47" s="12">
        <f t="shared" si="0"/>
        <v>-54.151624548736464</v>
      </c>
    </row>
    <row r="48" spans="1:5" s="10" customFormat="1" ht="14.4" customHeight="1" x14ac:dyDescent="0.3">
      <c r="A48" s="2" t="s">
        <v>11</v>
      </c>
      <c r="B48" s="8" t="s">
        <v>34</v>
      </c>
      <c r="C48" s="9">
        <v>34.6</v>
      </c>
      <c r="D48" s="9">
        <v>34.1</v>
      </c>
      <c r="E48" s="12">
        <f t="shared" si="0"/>
        <v>-1.4450867052023142</v>
      </c>
    </row>
    <row r="49" spans="1:5" s="10" customFormat="1" ht="14.4" customHeight="1" x14ac:dyDescent="0.3">
      <c r="A49" s="1" t="s">
        <v>12</v>
      </c>
      <c r="B49" s="8" t="s">
        <v>34</v>
      </c>
      <c r="C49" s="9">
        <v>38.94</v>
      </c>
      <c r="D49" s="9">
        <v>36</v>
      </c>
      <c r="E49" s="12">
        <f t="shared" si="0"/>
        <v>-7.5500770416024636</v>
      </c>
    </row>
    <row r="50" spans="1:5" s="10" customFormat="1" ht="14.4" customHeight="1" x14ac:dyDescent="0.3">
      <c r="A50" s="1" t="s">
        <v>13</v>
      </c>
      <c r="B50" s="8" t="s">
        <v>34</v>
      </c>
      <c r="C50" s="9">
        <v>10.14</v>
      </c>
      <c r="D50" s="9">
        <f>3.3+13.3</f>
        <v>16.600000000000001</v>
      </c>
      <c r="E50" s="12">
        <f t="shared" si="0"/>
        <v>63.708086785009868</v>
      </c>
    </row>
    <row r="51" spans="1:5" ht="14.4" customHeight="1" x14ac:dyDescent="0.3">
      <c r="A51" s="6" t="s">
        <v>48</v>
      </c>
      <c r="B51" s="5" t="s">
        <v>34</v>
      </c>
      <c r="C51" s="7">
        <v>0</v>
      </c>
      <c r="D51" s="7">
        <v>0</v>
      </c>
      <c r="E51" s="12">
        <v>0</v>
      </c>
    </row>
    <row r="52" spans="1:5" ht="14.4" customHeight="1" x14ac:dyDescent="0.3">
      <c r="A52" s="6" t="s">
        <v>49</v>
      </c>
      <c r="B52" s="5" t="s">
        <v>34</v>
      </c>
      <c r="C52" s="7">
        <f>C22+C38</f>
        <v>38246.28</v>
      </c>
      <c r="D52" s="7">
        <f>D22+D38</f>
        <v>17279.2</v>
      </c>
      <c r="E52" s="12">
        <f t="shared" si="0"/>
        <v>-54.821227057899485</v>
      </c>
    </row>
    <row r="53" spans="1:5" ht="14.4" customHeight="1" x14ac:dyDescent="0.3">
      <c r="A53" s="6" t="s">
        <v>20</v>
      </c>
      <c r="B53" s="5" t="s">
        <v>34</v>
      </c>
      <c r="C53" s="7">
        <v>0</v>
      </c>
      <c r="D53" s="7">
        <f>D55-D52</f>
        <v>6280.7999999999993</v>
      </c>
      <c r="E53" s="12">
        <v>0</v>
      </c>
    </row>
    <row r="54" spans="1:5" ht="14.4" customHeight="1" x14ac:dyDescent="0.3">
      <c r="A54" s="6" t="s">
        <v>50</v>
      </c>
      <c r="B54" s="5" t="s">
        <v>34</v>
      </c>
      <c r="C54" s="7">
        <v>0</v>
      </c>
      <c r="D54" s="7">
        <v>0</v>
      </c>
      <c r="E54" s="12">
        <v>0</v>
      </c>
    </row>
    <row r="55" spans="1:5" ht="14.4" customHeight="1" x14ac:dyDescent="0.3">
      <c r="A55" s="6" t="s">
        <v>6</v>
      </c>
      <c r="B55" s="5" t="s">
        <v>34</v>
      </c>
      <c r="C55" s="7">
        <v>38246.300000000003</v>
      </c>
      <c r="D55" s="7">
        <v>23560</v>
      </c>
      <c r="E55" s="12">
        <f t="shared" si="0"/>
        <v>-38.399269994744586</v>
      </c>
    </row>
    <row r="56" spans="1:5" ht="27" customHeight="1" x14ac:dyDescent="0.3">
      <c r="A56" s="6" t="s">
        <v>51</v>
      </c>
      <c r="B56" s="5" t="s">
        <v>21</v>
      </c>
      <c r="C56" s="7">
        <v>152000</v>
      </c>
      <c r="D56" s="7">
        <v>95000</v>
      </c>
      <c r="E56" s="12">
        <f t="shared" si="0"/>
        <v>-37.5</v>
      </c>
    </row>
    <row r="57" spans="1:5" ht="15.6" customHeight="1" x14ac:dyDescent="0.3">
      <c r="A57" s="6" t="s">
        <v>22</v>
      </c>
      <c r="B57" s="5" t="s">
        <v>7</v>
      </c>
      <c r="C57" s="7">
        <v>2</v>
      </c>
      <c r="D57" s="7">
        <v>0</v>
      </c>
      <c r="E57" s="12">
        <f t="shared" si="0"/>
        <v>-100</v>
      </c>
    </row>
    <row r="58" spans="1:5" ht="15.6" customHeight="1" x14ac:dyDescent="0.3">
      <c r="A58" s="6" t="s">
        <v>23</v>
      </c>
      <c r="B58" s="5" t="s">
        <v>52</v>
      </c>
      <c r="C58" s="11">
        <v>0.248</v>
      </c>
      <c r="D58" s="11">
        <f>D55/D56</f>
        <v>0.248</v>
      </c>
      <c r="E58" s="12">
        <f t="shared" si="0"/>
        <v>0</v>
      </c>
    </row>
    <row r="59" spans="1:5" ht="3.6" customHeight="1" x14ac:dyDescent="0.3"/>
    <row r="60" spans="1:5" ht="3.6" hidden="1" customHeight="1" x14ac:dyDescent="0.3"/>
    <row r="61" spans="1:5" x14ac:dyDescent="0.3">
      <c r="A61" t="s">
        <v>58</v>
      </c>
    </row>
    <row r="62" spans="1:5" x14ac:dyDescent="0.3">
      <c r="A62" t="s">
        <v>59</v>
      </c>
    </row>
    <row r="63" spans="1:5" x14ac:dyDescent="0.3">
      <c r="A63" t="s">
        <v>60</v>
      </c>
    </row>
    <row r="64" spans="1:5" x14ac:dyDescent="0.3">
      <c r="A64" t="s">
        <v>67</v>
      </c>
    </row>
    <row r="65" spans="1:1" x14ac:dyDescent="0.3">
      <c r="A65" t="s">
        <v>61</v>
      </c>
    </row>
    <row r="66" spans="1:1" ht="7.2" customHeight="1" x14ac:dyDescent="0.3"/>
    <row r="67" spans="1:1" x14ac:dyDescent="0.3">
      <c r="A67" t="s">
        <v>62</v>
      </c>
    </row>
    <row r="68" spans="1:1" ht="4.2" customHeight="1" x14ac:dyDescent="0.3"/>
    <row r="69" spans="1:1" ht="0.6" customHeight="1" x14ac:dyDescent="0.3"/>
    <row r="70" spans="1:1" x14ac:dyDescent="0.3">
      <c r="A70" t="s">
        <v>131</v>
      </c>
    </row>
    <row r="71" spans="1:1" ht="8.4" customHeight="1" x14ac:dyDescent="0.3"/>
    <row r="72" spans="1:1" x14ac:dyDescent="0.3">
      <c r="A72" t="s">
        <v>53</v>
      </c>
    </row>
  </sheetData>
  <mergeCells count="3">
    <mergeCell ref="A16:E16"/>
    <mergeCell ref="A17:E17"/>
    <mergeCell ref="A18:E18"/>
  </mergeCells>
  <pageMargins left="0.98425196850393704" right="0.39370078740157483" top="0.19685039370078741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3" workbookViewId="0">
      <selection activeCell="D11" sqref="D11"/>
    </sheetView>
  </sheetViews>
  <sheetFormatPr defaultRowHeight="14.4" x14ac:dyDescent="0.3"/>
  <cols>
    <col min="1" max="1" width="64.88671875" customWidth="1"/>
    <col min="2" max="2" width="10.44140625" style="4" customWidth="1"/>
    <col min="3" max="3" width="16.6640625" style="4" customWidth="1"/>
    <col min="4" max="4" width="14.77734375" style="4" customWidth="1"/>
    <col min="5" max="5" width="12.33203125" style="4" customWidth="1"/>
    <col min="6" max="6" width="89.44140625" customWidth="1"/>
    <col min="11" max="11" width="10.33203125" customWidth="1"/>
  </cols>
  <sheetData>
    <row r="1" spans="1:6" ht="16.5" customHeight="1" x14ac:dyDescent="0.3">
      <c r="C1" s="4" t="s">
        <v>124</v>
      </c>
    </row>
    <row r="2" spans="1:6" x14ac:dyDescent="0.3">
      <c r="C2" s="4" t="s">
        <v>125</v>
      </c>
    </row>
    <row r="3" spans="1:6" x14ac:dyDescent="0.3">
      <c r="C3" s="4" t="s">
        <v>126</v>
      </c>
    </row>
    <row r="4" spans="1:6" x14ac:dyDescent="0.3">
      <c r="C4" s="4" t="s">
        <v>127</v>
      </c>
    </row>
    <row r="5" spans="1:6" x14ac:dyDescent="0.3">
      <c r="C5" s="4" t="s">
        <v>129</v>
      </c>
    </row>
    <row r="6" spans="1:6" ht="15.6" x14ac:dyDescent="0.3">
      <c r="C6" s="4" t="s">
        <v>128</v>
      </c>
      <c r="F6" s="20"/>
    </row>
    <row r="7" spans="1:6" ht="10.199999999999999" customHeight="1" x14ac:dyDescent="0.3"/>
    <row r="8" spans="1:6" ht="18" x14ac:dyDescent="0.3">
      <c r="A8" s="14" t="s">
        <v>68</v>
      </c>
    </row>
    <row r="9" spans="1:6" s="16" customFormat="1" ht="18" x14ac:dyDescent="0.3">
      <c r="A9" s="15" t="s">
        <v>69</v>
      </c>
      <c r="B9" s="24"/>
      <c r="C9" s="24"/>
      <c r="D9" s="24"/>
      <c r="E9" s="24"/>
    </row>
    <row r="10" spans="1:6" x14ac:dyDescent="0.3">
      <c r="A10" t="s">
        <v>132</v>
      </c>
    </row>
    <row r="11" spans="1:6" x14ac:dyDescent="0.3">
      <c r="A11" t="s">
        <v>70</v>
      </c>
    </row>
    <row r="12" spans="1:6" x14ac:dyDescent="0.3">
      <c r="A12" t="s">
        <v>123</v>
      </c>
    </row>
    <row r="13" spans="1:6" x14ac:dyDescent="0.3">
      <c r="A13" t="s">
        <v>71</v>
      </c>
    </row>
    <row r="14" spans="1:6" ht="31.8" customHeight="1" x14ac:dyDescent="0.3">
      <c r="A14" s="32" t="s">
        <v>72</v>
      </c>
      <c r="B14" s="31"/>
      <c r="C14" s="31"/>
      <c r="D14" s="31"/>
      <c r="E14" s="31"/>
    </row>
    <row r="15" spans="1:6" x14ac:dyDescent="0.3">
      <c r="A15" t="s">
        <v>130</v>
      </c>
    </row>
    <row r="16" spans="1:6" ht="8.4" customHeight="1" x14ac:dyDescent="0.3"/>
    <row r="17" spans="1:9" ht="42.75" customHeight="1" x14ac:dyDescent="0.3">
      <c r="A17" s="17" t="s">
        <v>73</v>
      </c>
      <c r="B17" s="17" t="s">
        <v>74</v>
      </c>
      <c r="C17" s="18" t="s">
        <v>75</v>
      </c>
      <c r="D17" s="18" t="s">
        <v>76</v>
      </c>
      <c r="E17" s="18" t="s">
        <v>77</v>
      </c>
    </row>
    <row r="18" spans="1:9" x14ac:dyDescent="0.3">
      <c r="A18" s="19">
        <v>1</v>
      </c>
      <c r="B18" s="19">
        <v>2</v>
      </c>
      <c r="C18" s="19">
        <v>3</v>
      </c>
      <c r="D18" s="19">
        <v>4</v>
      </c>
      <c r="E18" s="19">
        <v>5</v>
      </c>
    </row>
    <row r="19" spans="1:9" ht="28.8" x14ac:dyDescent="0.3">
      <c r="A19" s="6" t="s">
        <v>78</v>
      </c>
      <c r="B19" s="25" t="s">
        <v>79</v>
      </c>
      <c r="C19" s="25">
        <v>33339.9</v>
      </c>
      <c r="D19" s="25">
        <v>14696.5</v>
      </c>
      <c r="E19" s="26">
        <v>-55.9</v>
      </c>
    </row>
    <row r="20" spans="1:9" x14ac:dyDescent="0.3">
      <c r="A20" s="6" t="s">
        <v>80</v>
      </c>
      <c r="B20" s="25" t="s">
        <v>79</v>
      </c>
      <c r="C20" s="26">
        <v>1073</v>
      </c>
      <c r="D20" s="26">
        <v>779.1</v>
      </c>
      <c r="E20" s="25">
        <v>-27.4</v>
      </c>
    </row>
    <row r="21" spans="1:9" x14ac:dyDescent="0.3">
      <c r="A21" s="6" t="s">
        <v>81</v>
      </c>
      <c r="B21" s="25" t="s">
        <v>79</v>
      </c>
      <c r="C21" s="25">
        <v>293.89999999999998</v>
      </c>
      <c r="D21" s="26">
        <v>0</v>
      </c>
      <c r="E21" s="26">
        <v>-100</v>
      </c>
      <c r="I21" t="s">
        <v>122</v>
      </c>
    </row>
    <row r="22" spans="1:9" x14ac:dyDescent="0.3">
      <c r="A22" s="6" t="s">
        <v>82</v>
      </c>
      <c r="B22" s="25" t="s">
        <v>79</v>
      </c>
      <c r="C22" s="26">
        <v>0</v>
      </c>
      <c r="D22" s="26">
        <v>0</v>
      </c>
      <c r="E22" s="26">
        <v>0</v>
      </c>
    </row>
    <row r="23" spans="1:9" x14ac:dyDescent="0.3">
      <c r="A23" s="6" t="s">
        <v>83</v>
      </c>
      <c r="B23" s="25" t="s">
        <v>79</v>
      </c>
      <c r="C23" s="26">
        <v>779.1</v>
      </c>
      <c r="D23" s="26">
        <v>779.1</v>
      </c>
      <c r="E23" s="26">
        <v>0</v>
      </c>
    </row>
    <row r="24" spans="1:9" x14ac:dyDescent="0.3">
      <c r="A24" s="6" t="s">
        <v>84</v>
      </c>
      <c r="B24" s="25" t="s">
        <v>79</v>
      </c>
      <c r="C24" s="26">
        <v>0</v>
      </c>
      <c r="D24" s="26">
        <v>0</v>
      </c>
      <c r="E24" s="26">
        <v>0</v>
      </c>
    </row>
    <row r="25" spans="1:9" x14ac:dyDescent="0.3">
      <c r="A25" s="6" t="s">
        <v>17</v>
      </c>
      <c r="B25" s="25" t="s">
        <v>79</v>
      </c>
      <c r="C25" s="26">
        <v>0</v>
      </c>
      <c r="D25" s="26">
        <v>0</v>
      </c>
      <c r="E25" s="26">
        <v>0</v>
      </c>
    </row>
    <row r="26" spans="1:9" x14ac:dyDescent="0.3">
      <c r="A26" s="6" t="s">
        <v>85</v>
      </c>
      <c r="B26" s="25" t="s">
        <v>79</v>
      </c>
      <c r="C26" s="26">
        <v>14089.5</v>
      </c>
      <c r="D26" s="26">
        <v>8018.6</v>
      </c>
      <c r="E26" s="25">
        <v>-43.1</v>
      </c>
    </row>
    <row r="27" spans="1:9" x14ac:dyDescent="0.3">
      <c r="A27" s="6" t="s">
        <v>86</v>
      </c>
      <c r="B27" s="25" t="s">
        <v>79</v>
      </c>
      <c r="C27" s="26">
        <v>12820.3</v>
      </c>
      <c r="D27" s="26">
        <v>7273.2</v>
      </c>
      <c r="E27" s="25">
        <v>-43.3</v>
      </c>
    </row>
    <row r="28" spans="1:9" x14ac:dyDescent="0.3">
      <c r="A28" s="21" t="s">
        <v>87</v>
      </c>
      <c r="B28" s="27" t="s">
        <v>79</v>
      </c>
      <c r="C28" s="28">
        <v>1269.2</v>
      </c>
      <c r="D28" s="28">
        <v>636.4</v>
      </c>
      <c r="E28" s="27">
        <v>-49.9</v>
      </c>
    </row>
    <row r="29" spans="1:9" x14ac:dyDescent="0.3">
      <c r="A29" s="6" t="s">
        <v>88</v>
      </c>
      <c r="B29" s="25" t="s">
        <v>79</v>
      </c>
      <c r="C29" s="26">
        <v>0</v>
      </c>
      <c r="D29" s="26">
        <v>109</v>
      </c>
      <c r="E29" s="26">
        <v>100</v>
      </c>
    </row>
    <row r="30" spans="1:9" x14ac:dyDescent="0.3">
      <c r="A30" s="6" t="s">
        <v>1</v>
      </c>
      <c r="B30" s="25" t="s">
        <v>79</v>
      </c>
      <c r="C30" s="25">
        <v>15710.4</v>
      </c>
      <c r="D30" s="25">
        <v>5354.8</v>
      </c>
      <c r="E30" s="26">
        <v>-65.900000000000006</v>
      </c>
    </row>
    <row r="31" spans="1:9" x14ac:dyDescent="0.3">
      <c r="A31" s="6" t="s">
        <v>89</v>
      </c>
      <c r="B31" s="25" t="s">
        <v>79</v>
      </c>
      <c r="C31" s="26">
        <v>1909</v>
      </c>
      <c r="D31" s="26">
        <v>0</v>
      </c>
      <c r="E31" s="26">
        <v>-100</v>
      </c>
    </row>
    <row r="32" spans="1:9" x14ac:dyDescent="0.3">
      <c r="A32" s="6" t="s">
        <v>90</v>
      </c>
      <c r="B32" s="25" t="s">
        <v>79</v>
      </c>
      <c r="C32" s="26">
        <v>0</v>
      </c>
      <c r="D32" s="26">
        <v>0</v>
      </c>
      <c r="E32" s="26">
        <v>0</v>
      </c>
    </row>
    <row r="33" spans="1:5" x14ac:dyDescent="0.3">
      <c r="A33" s="6" t="s">
        <v>91</v>
      </c>
      <c r="B33" s="25" t="s">
        <v>79</v>
      </c>
      <c r="C33" s="26">
        <v>558</v>
      </c>
      <c r="D33" s="26">
        <v>544</v>
      </c>
      <c r="E33" s="26">
        <v>-2.5</v>
      </c>
    </row>
    <row r="34" spans="1:5" x14ac:dyDescent="0.3">
      <c r="A34" s="6" t="s">
        <v>92</v>
      </c>
      <c r="B34" s="25" t="s">
        <v>79</v>
      </c>
      <c r="C34" s="26">
        <v>558</v>
      </c>
      <c r="D34" s="26">
        <v>544</v>
      </c>
      <c r="E34" s="26">
        <v>-2.5</v>
      </c>
    </row>
    <row r="35" spans="1:5" x14ac:dyDescent="0.3">
      <c r="A35" s="21" t="s">
        <v>93</v>
      </c>
      <c r="B35" s="27" t="s">
        <v>79</v>
      </c>
      <c r="C35" s="27">
        <v>4906.3999999999996</v>
      </c>
      <c r="D35" s="27">
        <v>2582.6999999999998</v>
      </c>
      <c r="E35" s="27">
        <v>-47.4</v>
      </c>
    </row>
    <row r="36" spans="1:5" x14ac:dyDescent="0.3">
      <c r="A36" s="21" t="s">
        <v>94</v>
      </c>
      <c r="B36" s="27" t="s">
        <v>79</v>
      </c>
      <c r="C36" s="27">
        <v>4906.3999999999996</v>
      </c>
      <c r="D36" s="27">
        <v>2582.6999999999998</v>
      </c>
      <c r="E36" s="27">
        <v>-47.4</v>
      </c>
    </row>
    <row r="37" spans="1:5" x14ac:dyDescent="0.3">
      <c r="A37" s="6" t="s">
        <v>95</v>
      </c>
      <c r="B37" s="25" t="s">
        <v>79</v>
      </c>
      <c r="C37" s="26">
        <v>2136.6999999999998</v>
      </c>
      <c r="D37" s="26">
        <v>1316.9</v>
      </c>
      <c r="E37" s="26">
        <v>-38.4</v>
      </c>
    </row>
    <row r="38" spans="1:5" x14ac:dyDescent="0.3">
      <c r="A38" s="6" t="s">
        <v>87</v>
      </c>
      <c r="B38" s="25" t="s">
        <v>79</v>
      </c>
      <c r="C38" s="26">
        <v>211.5</v>
      </c>
      <c r="D38" s="26">
        <v>127</v>
      </c>
      <c r="E38" s="26">
        <v>-40</v>
      </c>
    </row>
    <row r="39" spans="1:5" x14ac:dyDescent="0.3">
      <c r="A39" s="6" t="s">
        <v>96</v>
      </c>
      <c r="B39" s="25" t="s">
        <v>79</v>
      </c>
      <c r="C39" s="25">
        <v>219.6</v>
      </c>
      <c r="D39" s="25">
        <v>83.6</v>
      </c>
      <c r="E39" s="26">
        <v>-61.9</v>
      </c>
    </row>
    <row r="40" spans="1:5" x14ac:dyDescent="0.3">
      <c r="A40" s="21" t="s">
        <v>97</v>
      </c>
      <c r="B40" s="27" t="s">
        <v>79</v>
      </c>
      <c r="C40" s="27">
        <v>2338.6</v>
      </c>
      <c r="D40" s="27">
        <v>1055.2</v>
      </c>
      <c r="E40" s="27">
        <v>-191.3</v>
      </c>
    </row>
    <row r="41" spans="1:5" x14ac:dyDescent="0.3">
      <c r="A41" s="22" t="s">
        <v>98</v>
      </c>
      <c r="B41" s="25" t="s">
        <v>79</v>
      </c>
      <c r="C41" s="25">
        <v>323.5</v>
      </c>
      <c r="D41" s="25">
        <v>225.1</v>
      </c>
      <c r="E41" s="26">
        <v>-30.4</v>
      </c>
    </row>
    <row r="42" spans="1:5" x14ac:dyDescent="0.3">
      <c r="A42" s="22" t="s">
        <v>99</v>
      </c>
      <c r="B42" s="25" t="s">
        <v>79</v>
      </c>
      <c r="C42" s="25">
        <v>1797.3</v>
      </c>
      <c r="D42" s="25">
        <v>692.6</v>
      </c>
      <c r="E42" s="26">
        <v>-61.5</v>
      </c>
    </row>
    <row r="43" spans="1:5" x14ac:dyDescent="0.3">
      <c r="A43" s="22" t="s">
        <v>100</v>
      </c>
      <c r="B43" s="25" t="s">
        <v>79</v>
      </c>
      <c r="C43" s="26">
        <v>23.3</v>
      </c>
      <c r="D43" s="26">
        <v>0</v>
      </c>
      <c r="E43" s="26">
        <v>-100</v>
      </c>
    </row>
    <row r="44" spans="1:5" x14ac:dyDescent="0.3">
      <c r="A44" s="23" t="s">
        <v>101</v>
      </c>
      <c r="B44" s="27" t="s">
        <v>79</v>
      </c>
      <c r="C44" s="27">
        <v>110.8</v>
      </c>
      <c r="D44" s="27">
        <v>50.8</v>
      </c>
      <c r="E44" s="27">
        <v>-54.2</v>
      </c>
    </row>
    <row r="45" spans="1:5" x14ac:dyDescent="0.3">
      <c r="A45" s="22" t="s">
        <v>102</v>
      </c>
      <c r="B45" s="25" t="s">
        <v>79</v>
      </c>
      <c r="C45" s="26">
        <v>34.6</v>
      </c>
      <c r="D45" s="26">
        <v>34.1</v>
      </c>
      <c r="E45" s="26">
        <v>-1.4</v>
      </c>
    </row>
    <row r="46" spans="1:5" x14ac:dyDescent="0.3">
      <c r="A46" s="22" t="s">
        <v>103</v>
      </c>
      <c r="B46" s="25" t="s">
        <v>79</v>
      </c>
      <c r="C46" s="25">
        <v>38.9</v>
      </c>
      <c r="D46" s="26">
        <v>36</v>
      </c>
      <c r="E46" s="26">
        <v>-7.6</v>
      </c>
    </row>
    <row r="47" spans="1:5" x14ac:dyDescent="0.3">
      <c r="A47" s="22" t="s">
        <v>104</v>
      </c>
      <c r="B47" s="25" t="s">
        <v>79</v>
      </c>
      <c r="C47" s="25">
        <v>10.1</v>
      </c>
      <c r="D47" s="25">
        <v>16.600000000000001</v>
      </c>
      <c r="E47" s="26">
        <v>63.7</v>
      </c>
    </row>
    <row r="48" spans="1:5" x14ac:dyDescent="0.3">
      <c r="A48" s="6" t="s">
        <v>105</v>
      </c>
      <c r="B48" s="25" t="s">
        <v>79</v>
      </c>
      <c r="C48" s="26">
        <v>0</v>
      </c>
      <c r="D48" s="26">
        <v>0</v>
      </c>
      <c r="E48" s="26">
        <v>0</v>
      </c>
    </row>
    <row r="49" spans="1:5" x14ac:dyDescent="0.3">
      <c r="A49" s="6" t="s">
        <v>106</v>
      </c>
      <c r="B49" s="25" t="s">
        <v>79</v>
      </c>
      <c r="C49" s="26">
        <v>38246.300000000003</v>
      </c>
      <c r="D49" s="26">
        <v>17279.2</v>
      </c>
      <c r="E49" s="25">
        <v>-54.8</v>
      </c>
    </row>
    <row r="50" spans="1:5" x14ac:dyDescent="0.3">
      <c r="A50" s="6" t="s">
        <v>107</v>
      </c>
      <c r="B50" s="25" t="s">
        <v>79</v>
      </c>
      <c r="C50" s="26">
        <v>0</v>
      </c>
      <c r="D50" s="26">
        <v>6280.8</v>
      </c>
      <c r="E50" s="26">
        <v>0</v>
      </c>
    </row>
    <row r="51" spans="1:5" x14ac:dyDescent="0.3">
      <c r="A51" s="6" t="s">
        <v>108</v>
      </c>
      <c r="B51" s="25" t="s">
        <v>79</v>
      </c>
      <c r="C51" s="26">
        <v>0</v>
      </c>
      <c r="D51" s="26">
        <v>0</v>
      </c>
      <c r="E51" s="26">
        <v>0</v>
      </c>
    </row>
    <row r="52" spans="1:5" x14ac:dyDescent="0.3">
      <c r="A52" s="6" t="s">
        <v>109</v>
      </c>
      <c r="B52" s="25" t="s">
        <v>79</v>
      </c>
      <c r="C52" s="26">
        <v>38246.300000000003</v>
      </c>
      <c r="D52" s="26">
        <v>23560</v>
      </c>
      <c r="E52" s="26">
        <v>-38.4</v>
      </c>
    </row>
    <row r="53" spans="1:5" ht="43.2" x14ac:dyDescent="0.3">
      <c r="A53" s="21" t="s">
        <v>110</v>
      </c>
      <c r="B53" s="29" t="s">
        <v>111</v>
      </c>
      <c r="C53" s="26">
        <v>152000</v>
      </c>
      <c r="D53" s="26">
        <v>95000</v>
      </c>
      <c r="E53" s="26">
        <v>-37.5</v>
      </c>
    </row>
    <row r="54" spans="1:5" x14ac:dyDescent="0.3">
      <c r="A54" s="6" t="s">
        <v>112</v>
      </c>
      <c r="B54" s="25" t="s">
        <v>7</v>
      </c>
      <c r="C54" s="26">
        <v>2</v>
      </c>
      <c r="D54" s="26">
        <v>0</v>
      </c>
      <c r="E54" s="26">
        <v>-100</v>
      </c>
    </row>
    <row r="55" spans="1:5" x14ac:dyDescent="0.3">
      <c r="A55" s="6" t="s">
        <v>23</v>
      </c>
      <c r="B55" s="25" t="s">
        <v>113</v>
      </c>
      <c r="C55" s="25">
        <v>0.248</v>
      </c>
      <c r="D55" s="25">
        <v>0.248</v>
      </c>
      <c r="E55" s="26">
        <v>0</v>
      </c>
    </row>
    <row r="57" spans="1:5" x14ac:dyDescent="0.3">
      <c r="A57" s="30" t="s">
        <v>114</v>
      </c>
    </row>
    <row r="58" spans="1:5" x14ac:dyDescent="0.3">
      <c r="A58" s="30" t="s">
        <v>115</v>
      </c>
    </row>
    <row r="59" spans="1:5" x14ac:dyDescent="0.3">
      <c r="A59" s="30" t="s">
        <v>116</v>
      </c>
    </row>
    <row r="60" spans="1:5" x14ac:dyDescent="0.3">
      <c r="A60" s="30" t="s">
        <v>117</v>
      </c>
    </row>
    <row r="61" spans="1:5" x14ac:dyDescent="0.3">
      <c r="A61" s="30" t="s">
        <v>118</v>
      </c>
    </row>
    <row r="62" spans="1:5" x14ac:dyDescent="0.3">
      <c r="A62" s="30" t="s">
        <v>119</v>
      </c>
    </row>
    <row r="64" spans="1:5" x14ac:dyDescent="0.3">
      <c r="A64" t="s">
        <v>120</v>
      </c>
    </row>
    <row r="65" spans="1:1" x14ac:dyDescent="0.3">
      <c r="A65" t="s">
        <v>121</v>
      </c>
    </row>
  </sheetData>
  <mergeCells count="1">
    <mergeCell ref="A14:E14"/>
  </mergeCells>
  <pageMargins left="0.9055118110236221" right="0.31496062992125984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 2018г. ШВТ</vt:lpstr>
      <vt:lpstr>1 полугодие 2018 г. ШВТ каз.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2018-06-06T11:00:17Z</dcterms:modified>
</cp:coreProperties>
</file>