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Алматы " sheetId="2" r:id="rId1"/>
  </sheets>
  <externalReferences>
    <externalReference r:id="rId2"/>
    <externalReference r:id="rId3"/>
  </externalReferences>
  <definedNames>
    <definedName name="AS2DocOpenMode" hidden="1">"AS2DocumentEdit"</definedName>
    <definedName name="TextRefCopyRangeCount" hidden="1">3</definedName>
    <definedName name="АБП">'[1]Служебный ФКРБ'!$A$2:$A$136</definedName>
    <definedName name="ВидПредмета">'[1]Вид предмета'!$A$1:$A$3</definedName>
    <definedName name="_xlnm.Print_Titles" localSheetId="0">'Алматы '!$5:$5</definedName>
    <definedName name="Источник">'[1]Источник финансирования'!$A$1:$A$6</definedName>
    <definedName name="КАТО">[1]КАТО!$A$2:$A$17162</definedName>
    <definedName name="Месяц">[1]Месяцы!$A$1:$A$13</definedName>
    <definedName name="_xlnm.Print_Area" localSheetId="0">'Алматы '!$B$1:$M$105</definedName>
    <definedName name="Программа">'[1]Служебный ФКРБ'!$B$2:$B$145</definedName>
    <definedName name="ролгорлгрд">'[2]Exchange Rate Link Sheet'!$I$12</definedName>
    <definedName name="Специфика">[1]ЭКРБ!$A$1:$A$87</definedName>
    <definedName name="Способ">'[1]Способ закупки'!$A$1:$A$14</definedName>
    <definedName name="Тип_пункта">'[1]Тип пункта плана'!$A$1:$A$3</definedName>
  </definedNames>
  <calcPr calcId="124519"/>
</workbook>
</file>

<file path=xl/calcChain.xml><?xml version="1.0" encoding="utf-8"?>
<calcChain xmlns="http://schemas.openxmlformats.org/spreadsheetml/2006/main">
  <c r="G92" i="2"/>
  <c r="J92"/>
  <c r="E43"/>
  <c r="F50"/>
  <c r="K38"/>
  <c r="J38"/>
  <c r="K66"/>
  <c r="K56"/>
  <c r="K43"/>
  <c r="K25"/>
  <c r="K22"/>
  <c r="K16"/>
  <c r="K7"/>
  <c r="G66"/>
  <c r="G56"/>
  <c r="G43"/>
  <c r="E38"/>
  <c r="E25"/>
  <c r="E22"/>
  <c r="E16"/>
  <c r="G38"/>
  <c r="G25"/>
  <c r="K42" l="1"/>
  <c r="K6"/>
  <c r="K87" l="1"/>
  <c r="H9"/>
  <c r="F9"/>
  <c r="H90"/>
  <c r="H91"/>
  <c r="F37"/>
  <c r="E92"/>
  <c r="F91"/>
  <c r="F90"/>
  <c r="F92" s="1"/>
  <c r="I86"/>
  <c r="L86" s="1"/>
  <c r="H85"/>
  <c r="F85"/>
  <c r="H84"/>
  <c r="F84"/>
  <c r="H83"/>
  <c r="F83"/>
  <c r="H82"/>
  <c r="I82" s="1"/>
  <c r="L82" s="1"/>
  <c r="H81"/>
  <c r="F81"/>
  <c r="H80"/>
  <c r="I80" s="1"/>
  <c r="L80" s="1"/>
  <c r="H79"/>
  <c r="I79" s="1"/>
  <c r="L79" s="1"/>
  <c r="H78"/>
  <c r="I78" s="1"/>
  <c r="H77"/>
  <c r="I77" s="1"/>
  <c r="L77" s="1"/>
  <c r="H76"/>
  <c r="F76"/>
  <c r="H75"/>
  <c r="F75"/>
  <c r="H74"/>
  <c r="E74"/>
  <c r="H73"/>
  <c r="I73" s="1"/>
  <c r="L73" s="1"/>
  <c r="H72"/>
  <c r="I72" s="1"/>
  <c r="H71"/>
  <c r="I71" s="1"/>
  <c r="L71" s="1"/>
  <c r="H70"/>
  <c r="I70" s="1"/>
  <c r="L70" s="1"/>
  <c r="H69"/>
  <c r="I69" s="1"/>
  <c r="L69" s="1"/>
  <c r="H68"/>
  <c r="H65"/>
  <c r="F65"/>
  <c r="H64"/>
  <c r="F64"/>
  <c r="H63"/>
  <c r="F63"/>
  <c r="H62"/>
  <c r="F62"/>
  <c r="H61"/>
  <c r="F61"/>
  <c r="H60"/>
  <c r="I60" s="1"/>
  <c r="L60" s="1"/>
  <c r="H59"/>
  <c r="F59"/>
  <c r="H58"/>
  <c r="F58"/>
  <c r="H57"/>
  <c r="E57"/>
  <c r="H55"/>
  <c r="I55" s="1"/>
  <c r="L55" s="1"/>
  <c r="H54"/>
  <c r="F54"/>
  <c r="H53"/>
  <c r="F53"/>
  <c r="H52"/>
  <c r="F52"/>
  <c r="H51"/>
  <c r="F51"/>
  <c r="H50"/>
  <c r="H49"/>
  <c r="F49"/>
  <c r="H48"/>
  <c r="F48"/>
  <c r="H47"/>
  <c r="I47" s="1"/>
  <c r="L47" s="1"/>
  <c r="H46"/>
  <c r="I46" s="1"/>
  <c r="L46" s="1"/>
  <c r="H45"/>
  <c r="H44"/>
  <c r="I44" s="1"/>
  <c r="H41"/>
  <c r="I41" s="1"/>
  <c r="L41" s="1"/>
  <c r="H40"/>
  <c r="F40"/>
  <c r="F38" s="1"/>
  <c r="H37"/>
  <c r="I37" s="1"/>
  <c r="H36"/>
  <c r="F36"/>
  <c r="H35"/>
  <c r="F35"/>
  <c r="H34"/>
  <c r="F34"/>
  <c r="H33"/>
  <c r="F33"/>
  <c r="H32"/>
  <c r="F32"/>
  <c r="H31"/>
  <c r="F31"/>
  <c r="H30"/>
  <c r="F30"/>
  <c r="H29"/>
  <c r="F29"/>
  <c r="F27"/>
  <c r="H28"/>
  <c r="F28"/>
  <c r="H27"/>
  <c r="H26"/>
  <c r="F26"/>
  <c r="H24"/>
  <c r="H22" s="1"/>
  <c r="F24"/>
  <c r="F22" s="1"/>
  <c r="J22"/>
  <c r="G22"/>
  <c r="H21"/>
  <c r="F21"/>
  <c r="H20"/>
  <c r="F20"/>
  <c r="H19"/>
  <c r="F19"/>
  <c r="H18"/>
  <c r="F18"/>
  <c r="J16"/>
  <c r="G16"/>
  <c r="H14"/>
  <c r="F14"/>
  <c r="H13"/>
  <c r="E13"/>
  <c r="F13" s="1"/>
  <c r="H12"/>
  <c r="E12"/>
  <c r="H11"/>
  <c r="F11"/>
  <c r="H10"/>
  <c r="F10"/>
  <c r="G7"/>
  <c r="H92" l="1"/>
  <c r="F43"/>
  <c r="I27"/>
  <c r="L27" s="1"/>
  <c r="I9"/>
  <c r="L9" s="1"/>
  <c r="I68"/>
  <c r="H66"/>
  <c r="J43"/>
  <c r="L72"/>
  <c r="J66"/>
  <c r="H38"/>
  <c r="H56"/>
  <c r="F12"/>
  <c r="F7" s="1"/>
  <c r="E7"/>
  <c r="E6" s="1"/>
  <c r="I45"/>
  <c r="H43"/>
  <c r="F57"/>
  <c r="F56" s="1"/>
  <c r="E56"/>
  <c r="F74"/>
  <c r="F66" s="1"/>
  <c r="E66"/>
  <c r="J56"/>
  <c r="L37"/>
  <c r="J7"/>
  <c r="H25"/>
  <c r="J25"/>
  <c r="F25"/>
  <c r="F16"/>
  <c r="I19"/>
  <c r="L19" s="1"/>
  <c r="I59"/>
  <c r="L59" s="1"/>
  <c r="I21"/>
  <c r="L21" s="1"/>
  <c r="I26"/>
  <c r="L26" s="1"/>
  <c r="I61"/>
  <c r="L61" s="1"/>
  <c r="I63"/>
  <c r="L63" s="1"/>
  <c r="I65"/>
  <c r="L65" s="1"/>
  <c r="I54"/>
  <c r="L54" s="1"/>
  <c r="I75"/>
  <c r="L75" s="1"/>
  <c r="I91"/>
  <c r="I49"/>
  <c r="L49" s="1"/>
  <c r="H16"/>
  <c r="I50"/>
  <c r="L50" s="1"/>
  <c r="I81"/>
  <c r="L81" s="1"/>
  <c r="I48"/>
  <c r="L48" s="1"/>
  <c r="I28"/>
  <c r="L28" s="1"/>
  <c r="I52"/>
  <c r="L52" s="1"/>
  <c r="I90"/>
  <c r="I92" s="1"/>
  <c r="H7"/>
  <c r="I40"/>
  <c r="L40" s="1"/>
  <c r="I85"/>
  <c r="L85" s="1"/>
  <c r="G6"/>
  <c r="G42"/>
  <c r="I29"/>
  <c r="L29" s="1"/>
  <c r="I30"/>
  <c r="I31"/>
  <c r="L31" s="1"/>
  <c r="I32"/>
  <c r="L32" s="1"/>
  <c r="I33"/>
  <c r="L33" s="1"/>
  <c r="I34"/>
  <c r="L34" s="1"/>
  <c r="I35"/>
  <c r="L35" s="1"/>
  <c r="I36"/>
  <c r="L36" s="1"/>
  <c r="I51"/>
  <c r="L51" s="1"/>
  <c r="I53"/>
  <c r="L53" s="1"/>
  <c r="I58"/>
  <c r="L58" s="1"/>
  <c r="I62"/>
  <c r="L62" s="1"/>
  <c r="I64"/>
  <c r="L64" s="1"/>
  <c r="I76"/>
  <c r="L76" s="1"/>
  <c r="I83"/>
  <c r="L83" s="1"/>
  <c r="I84"/>
  <c r="L84" s="1"/>
  <c r="I10"/>
  <c r="L10" s="1"/>
  <c r="I11"/>
  <c r="L11" s="1"/>
  <c r="I14"/>
  <c r="L14" s="1"/>
  <c r="I18"/>
  <c r="L18" s="1"/>
  <c r="I20"/>
  <c r="L20" s="1"/>
  <c r="I24"/>
  <c r="I22" s="1"/>
  <c r="L22" s="1"/>
  <c r="I13"/>
  <c r="L13" s="1"/>
  <c r="I74" l="1"/>
  <c r="L74" s="1"/>
  <c r="I57"/>
  <c r="I56" s="1"/>
  <c r="L56" s="1"/>
  <c r="E42"/>
  <c r="E87" s="1"/>
  <c r="E88" s="1"/>
  <c r="F88" s="1"/>
  <c r="I12"/>
  <c r="L12" s="1"/>
  <c r="L45"/>
  <c r="I43"/>
  <c r="L43" s="1"/>
  <c r="L68"/>
  <c r="I66"/>
  <c r="L66" s="1"/>
  <c r="I38"/>
  <c r="L38" s="1"/>
  <c r="L24"/>
  <c r="J6"/>
  <c r="I25"/>
  <c r="L25" s="1"/>
  <c r="G87"/>
  <c r="G88" s="1"/>
  <c r="H88" s="1"/>
  <c r="H6"/>
  <c r="F42"/>
  <c r="J42"/>
  <c r="I16"/>
  <c r="L16" s="1"/>
  <c r="F6"/>
  <c r="H42"/>
  <c r="I7" l="1"/>
  <c r="L7" s="1"/>
  <c r="L57"/>
  <c r="F87"/>
  <c r="J87"/>
  <c r="H87"/>
  <c r="I42"/>
  <c r="L42" s="1"/>
  <c r="I6" l="1"/>
  <c r="L6" s="1"/>
  <c r="J88"/>
  <c r="I87" l="1"/>
  <c r="L87" s="1"/>
</calcChain>
</file>

<file path=xl/sharedStrings.xml><?xml version="1.0" encoding="utf-8"?>
<sst xmlns="http://schemas.openxmlformats.org/spreadsheetml/2006/main" count="327" uniqueCount="195">
  <si>
    <t>№</t>
  </si>
  <si>
    <t>№ п.п.</t>
  </si>
  <si>
    <t>Наименование показателей</t>
  </si>
  <si>
    <t>ед.изм.</t>
  </si>
  <si>
    <t>Утверждено до 01.08.2018г.</t>
  </si>
  <si>
    <t>Утверждено с 01.08.2018г.</t>
  </si>
  <si>
    <t>I</t>
  </si>
  <si>
    <t>1.</t>
  </si>
  <si>
    <t>тыс. тенге</t>
  </si>
  <si>
    <t>1.1.</t>
  </si>
  <si>
    <t>Материальные затраты,всего</t>
  </si>
  <si>
    <t>в том числе:</t>
  </si>
  <si>
    <t>сырье и материалы</t>
  </si>
  <si>
    <t>ГСМ</t>
  </si>
  <si>
    <t>Запасные части</t>
  </si>
  <si>
    <t>топливо(уголь)</t>
  </si>
  <si>
    <t>электроэнергия</t>
  </si>
  <si>
    <t>покупная вода</t>
  </si>
  <si>
    <t>тыс. тен</t>
  </si>
  <si>
    <t>возмещение затрат на отопление</t>
  </si>
  <si>
    <t>1.2.</t>
  </si>
  <si>
    <t>Затраты на оплату труда , всего</t>
  </si>
  <si>
    <t>заработная плата                                производственного  персонала</t>
  </si>
  <si>
    <t>социальный налог</t>
  </si>
  <si>
    <t xml:space="preserve">социальное медицинское страхование </t>
  </si>
  <si>
    <t>1.3.</t>
  </si>
  <si>
    <t>Амортизация</t>
  </si>
  <si>
    <t>1.4.</t>
  </si>
  <si>
    <t>Ремонт , всего</t>
  </si>
  <si>
    <t>текущий ремонт не приводящий к увеличению стоимости основных средств</t>
  </si>
  <si>
    <t>1.5.</t>
  </si>
  <si>
    <t>Прочие затраты ,всего</t>
  </si>
  <si>
    <t>выплаты в случаях ,когда постоянная работа  протекает в пути или имеет разъездной характер</t>
  </si>
  <si>
    <t>затраты на поверку и аттестацию приборов учета, лабораторий, обследование энергооборудования</t>
  </si>
  <si>
    <t xml:space="preserve">охрана труда и техника безопасности </t>
  </si>
  <si>
    <t>технический осмотр автотранспорта</t>
  </si>
  <si>
    <t>ремонт автотранспорта</t>
  </si>
  <si>
    <t>страхование автотранспорта</t>
  </si>
  <si>
    <t>услуги сторонних организаций</t>
  </si>
  <si>
    <t>страхование работников</t>
  </si>
  <si>
    <t>возмещение затрат на услуги связи</t>
  </si>
  <si>
    <t>содержание гуж.транспорта</t>
  </si>
  <si>
    <t>тарировка гидрометрических вертушек</t>
  </si>
  <si>
    <t>командировачные расходы</t>
  </si>
  <si>
    <t>услуги связи</t>
  </si>
  <si>
    <t>1.6.</t>
  </si>
  <si>
    <t>Другие затраты , всего</t>
  </si>
  <si>
    <t>налог на транспорт</t>
  </si>
  <si>
    <t>налог на имущество</t>
  </si>
  <si>
    <t xml:space="preserve">прочие затраты </t>
  </si>
  <si>
    <t>плата за пользованием водными ресурсами</t>
  </si>
  <si>
    <t>II</t>
  </si>
  <si>
    <t>2.</t>
  </si>
  <si>
    <t>Расходы периода,всего II</t>
  </si>
  <si>
    <t>2.1.</t>
  </si>
  <si>
    <t>Общие административные расходы,всего</t>
  </si>
  <si>
    <t>2.2.</t>
  </si>
  <si>
    <t>услуги банка</t>
  </si>
  <si>
    <t>2.3.</t>
  </si>
  <si>
    <t>коммунальные услуги</t>
  </si>
  <si>
    <t>обслуживание оргтехники</t>
  </si>
  <si>
    <t>периодическая печать</t>
  </si>
  <si>
    <t>канцелярские товары</t>
  </si>
  <si>
    <t xml:space="preserve">возмещение затрат на коммунальные услуги </t>
  </si>
  <si>
    <t>налоги,всего</t>
  </si>
  <si>
    <t>плата за эмиссии окружающей среды</t>
  </si>
  <si>
    <t>платежи в фонд охраны труда</t>
  </si>
  <si>
    <t>возмещение транспортного налога</t>
  </si>
  <si>
    <t>земельный налог</t>
  </si>
  <si>
    <t>мед.страхование</t>
  </si>
  <si>
    <t>прочие расходы , всего</t>
  </si>
  <si>
    <t>обязательное страхование</t>
  </si>
  <si>
    <t>подписка</t>
  </si>
  <si>
    <t>вывоз мусора</t>
  </si>
  <si>
    <t>консультационные услуги</t>
  </si>
  <si>
    <t>прочие затраты</t>
  </si>
  <si>
    <t>хозяйственные товары</t>
  </si>
  <si>
    <t>обслуживание компьютерной техники</t>
  </si>
  <si>
    <t>услуги нотариуса</t>
  </si>
  <si>
    <t>информационные услуги</t>
  </si>
  <si>
    <t>расходы на содержание автотранспорта</t>
  </si>
  <si>
    <t>аренда помещения</t>
  </si>
  <si>
    <t>подготовка кадров</t>
  </si>
  <si>
    <t>III</t>
  </si>
  <si>
    <t>3.</t>
  </si>
  <si>
    <t>Всего затрат III</t>
  </si>
  <si>
    <t>IV</t>
  </si>
  <si>
    <t>4.</t>
  </si>
  <si>
    <t>Прибыль</t>
  </si>
  <si>
    <t>5.</t>
  </si>
  <si>
    <t>Необоснованно полученный доход</t>
  </si>
  <si>
    <t>V</t>
  </si>
  <si>
    <t>6.</t>
  </si>
  <si>
    <t>Всего доходов</t>
  </si>
  <si>
    <t>VI</t>
  </si>
  <si>
    <t>7.</t>
  </si>
  <si>
    <t>Объем оказываемых услуг</t>
  </si>
  <si>
    <t>тыс.м3</t>
  </si>
  <si>
    <t>VII</t>
  </si>
  <si>
    <t>Тариф (без НДС)</t>
  </si>
  <si>
    <t>тенге/м3</t>
  </si>
  <si>
    <t>VIII</t>
  </si>
  <si>
    <t>Нормативно-технические потери</t>
  </si>
  <si>
    <t>%</t>
  </si>
  <si>
    <t xml:space="preserve">налоги </t>
  </si>
  <si>
    <t>Расходы на выплату вознаграждений по МФО</t>
  </si>
  <si>
    <t>План на 7 месяцев</t>
  </si>
  <si>
    <t>План на 5 месяцев</t>
  </si>
  <si>
    <t>План на 2018 год</t>
  </si>
  <si>
    <t>тыс.тенге</t>
  </si>
  <si>
    <t xml:space="preserve">Алматинского филиала РГП "Казводхоз" КВР МСХ РК </t>
  </si>
  <si>
    <t>Отклонение, %</t>
  </si>
  <si>
    <t>Причины отклонения</t>
  </si>
  <si>
    <t>Фактические затраты за 11 мес. 2018 г.</t>
  </si>
  <si>
    <t>В связи с производственной необходимостью</t>
  </si>
  <si>
    <t>Планируется освоить до конца года</t>
  </si>
  <si>
    <t>Фактически сложившиеся показатели</t>
  </si>
  <si>
    <t>По производственной необходимости</t>
  </si>
  <si>
    <t>В связи с недостаточностью средств</t>
  </si>
  <si>
    <t>В связи с передачей имущества с коммунальной собсвенности в республиканскую собственность</t>
  </si>
  <si>
    <t>В связи с отсутствием необходимости</t>
  </si>
  <si>
    <t>В связи с переносом в себестоимость</t>
  </si>
  <si>
    <t>Наименование организации</t>
  </si>
  <si>
    <t xml:space="preserve">Алматинский филиал РГП "Казводхоз" КВР МСХ РК </t>
  </si>
  <si>
    <t>Адрес</t>
  </si>
  <si>
    <t>Аксуский район, с.Жансугурово, ул.Кабанбай батыра, 8</t>
  </si>
  <si>
    <t>Телефон</t>
  </si>
  <si>
    <t>8 728 230 92 34</t>
  </si>
  <si>
    <t>Адрес электронной почты</t>
  </si>
  <si>
    <t>rgp_sarkan@mail.ru</t>
  </si>
  <si>
    <t>Фамилия и телефон исполнителя</t>
  </si>
  <si>
    <t>И.о.директора</t>
  </si>
  <si>
    <t>Кулембаев К.А.   ___________________________</t>
  </si>
  <si>
    <r>
      <t>Дата "10"</t>
    </r>
    <r>
      <rPr>
        <b/>
        <u/>
        <sz val="12"/>
        <rFont val="Times New Roman"/>
        <family val="1"/>
        <charset val="204"/>
      </rPr>
      <t xml:space="preserve"> 12  </t>
    </r>
    <r>
      <rPr>
        <b/>
        <sz val="12"/>
        <rFont val="Times New Roman"/>
        <family val="1"/>
        <charset val="204"/>
      </rPr>
      <t>2018г.</t>
    </r>
  </si>
  <si>
    <t>М.П.</t>
  </si>
  <si>
    <t>Тореханова А. 8 728 230 92 34</t>
  </si>
  <si>
    <t xml:space="preserve">Отчет о ходе исполнения тарифной сметы </t>
  </si>
  <si>
    <t>по состоянию на 01.12.2018 г.</t>
  </si>
  <si>
    <t>1.1.1</t>
  </si>
  <si>
    <t>1.1.2</t>
  </si>
  <si>
    <t>1.1.3</t>
  </si>
  <si>
    <t>1.1.4</t>
  </si>
  <si>
    <t>1.1.5</t>
  </si>
  <si>
    <t>1.1.6</t>
  </si>
  <si>
    <t>1.1.7</t>
  </si>
  <si>
    <t>1.2.1</t>
  </si>
  <si>
    <t>1.2.2</t>
  </si>
  <si>
    <t>1.2.3</t>
  </si>
  <si>
    <t>1.4.1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</si>
  <si>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</si>
  <si>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</si>
  <si>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</si>
  <si>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</si>
  <si>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</si>
  <si>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</si>
  <si>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</si>
  <si>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</si>
  <si>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</si>
  <si>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</si>
  <si>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1.5.11</t>
  </si>
  <si>
    <t>1.5.12</t>
  </si>
  <si>
    <t>1.6.1</t>
  </si>
  <si>
    <t>1.6.2</t>
  </si>
  <si>
    <t>2.1.1</t>
  </si>
  <si>
    <t>2.1.2</t>
  </si>
  <si>
    <t>2.1.3</t>
  </si>
  <si>
    <t>2.1.4</t>
  </si>
  <si>
    <t>2.1.5</t>
  </si>
  <si>
    <t>2.1.6</t>
  </si>
  <si>
    <t>2.1.7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</si>
  <si>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</si>
  <si>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</si>
  <si>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</si>
  <si>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</si>
  <si>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</si>
  <si>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</si>
  <si>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</si>
  <si>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</si>
  <si>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</si>
  <si>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</si>
  <si>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</si>
  <si>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</si>
  <si>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</si>
  <si>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</si>
  <si>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</si>
  <si>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</si>
  <si>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</si>
  <si>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</si>
  <si>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</si>
  <si>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</si>
  <si>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</si>
  <si>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</si>
  <si>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</si>
  <si>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 xml:space="preserve">Затраты на производство и предоставлении услуг , всего </t>
  </si>
  <si>
    <t xml:space="preserve">заработная плата административного  персонала   </t>
  </si>
</sst>
</file>

<file path=xl/styles.xml><?xml version="1.0" encoding="utf-8"?>
<styleSheet xmlns="http://schemas.openxmlformats.org/spreadsheetml/2006/main">
  <numFmts count="13">
    <numFmt numFmtId="164" formatCode="_-* #,##0.00_р_._-;\-* #,##0.00_р_._-;_-* &quot;-&quot;??_р_._-;_-@_-"/>
    <numFmt numFmtId="165" formatCode="#,##0.000"/>
    <numFmt numFmtId="166" formatCode="0.0%"/>
    <numFmt numFmtId="167" formatCode="0.0"/>
    <numFmt numFmtId="168" formatCode="00"/>
    <numFmt numFmtId="169" formatCode="000"/>
    <numFmt numFmtId="170" formatCode="0.000"/>
    <numFmt numFmtId="171" formatCode="#,##0.00&quot; &quot;[$руб.-419];[Red]&quot;-&quot;#,##0.00&quot; &quot;[$руб.-419]"/>
    <numFmt numFmtId="172" formatCode="_-* #,##0.00&quot;р.&quot;_-;\-* #,##0.00&quot;р.&quot;_-;_-* &quot;-&quot;??&quot;р.&quot;_-;_-@_-"/>
    <numFmt numFmtId="173" formatCode="_(* #,##0.00_);_(* \(#,##0.00\);_(* &quot;-&quot;??_);_(@_)"/>
    <numFmt numFmtId="174" formatCode="\€#,##0;&quot;-€&quot;#,##0"/>
    <numFmt numFmtId="175" formatCode="_-* #,##0_р_._-;\-* #,##0_р_._-;_-* &quot;-&quot;??_р_._-;_-@_-"/>
    <numFmt numFmtId="176" formatCode="_-* #,##0.00_-;\-* #,##0.00_-;_-* &quot;-&quot;??_-;_-@_-"/>
  </numFmts>
  <fonts count="62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sz val="12"/>
      <name val="KZ 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sz val="9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1"/>
      <name val="Calibri"/>
      <family val="2"/>
      <charset val="204"/>
    </font>
    <font>
      <sz val="10"/>
      <name val="Arial Cyr"/>
    </font>
    <font>
      <sz val="12"/>
      <name val="宋体"/>
      <charset val="134"/>
    </font>
    <font>
      <sz val="11"/>
      <color theme="1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.65"/>
      <color theme="10"/>
      <name val="Calibri"/>
      <family val="2"/>
      <charset val="204"/>
    </font>
    <font>
      <b/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lightDown">
        <fgColor theme="5" tint="0.39994506668294322"/>
        <bgColor indexed="45"/>
      </patternFill>
    </fill>
    <fill>
      <patternFill patternType="lightDown">
        <fgColor indexed="29"/>
        <bgColor indexed="45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470">
    <xf numFmtId="0" fontId="0" fillId="0" borderId="0"/>
    <xf numFmtId="9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7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2" fillId="17" borderId="0" applyNumberFormat="0" applyBorder="0" applyAlignment="0" applyProtection="0"/>
    <xf numFmtId="1" fontId="13" fillId="0" borderId="0">
      <alignment horizontal="center" vertical="top" wrapText="1"/>
    </xf>
    <xf numFmtId="168" fontId="13" fillId="0" borderId="6">
      <alignment horizontal="center" vertical="top" wrapText="1"/>
    </xf>
    <xf numFmtId="169" fontId="13" fillId="0" borderId="6">
      <alignment horizontal="center" vertical="top" wrapText="1"/>
    </xf>
    <xf numFmtId="169" fontId="13" fillId="0" borderId="6">
      <alignment horizontal="center" vertical="top" wrapText="1"/>
    </xf>
    <xf numFmtId="169" fontId="13" fillId="0" borderId="6">
      <alignment horizontal="center" vertical="top" wrapText="1"/>
    </xf>
    <xf numFmtId="1" fontId="13" fillId="0" borderId="0">
      <alignment horizontal="center" vertical="top" wrapText="1"/>
    </xf>
    <xf numFmtId="168" fontId="13" fillId="0" borderId="0">
      <alignment horizontal="center" vertical="top" wrapText="1"/>
    </xf>
    <xf numFmtId="169" fontId="13" fillId="0" borderId="0">
      <alignment horizontal="center" vertical="top" wrapText="1"/>
    </xf>
    <xf numFmtId="169" fontId="13" fillId="0" borderId="0">
      <alignment horizontal="center" vertical="top" wrapText="1"/>
    </xf>
    <xf numFmtId="169" fontId="13" fillId="0" borderId="0">
      <alignment horizontal="center" vertical="top" wrapText="1"/>
    </xf>
    <xf numFmtId="0" fontId="13" fillId="0" borderId="0">
      <alignment horizontal="left" vertical="top" wrapText="1"/>
    </xf>
    <xf numFmtId="0" fontId="13" fillId="0" borderId="0">
      <alignment horizontal="left" vertical="top" wrapText="1"/>
    </xf>
    <xf numFmtId="0" fontId="5" fillId="0" borderId="0"/>
    <xf numFmtId="170" fontId="14" fillId="0" borderId="0"/>
    <xf numFmtId="0" fontId="15" fillId="0" borderId="0">
      <alignment horizontal="center"/>
    </xf>
    <xf numFmtId="0" fontId="13" fillId="0" borderId="6">
      <alignment horizontal="left" vertical="top"/>
    </xf>
    <xf numFmtId="0" fontId="13" fillId="0" borderId="5">
      <alignment horizontal="center" vertical="top" wrapText="1"/>
    </xf>
    <xf numFmtId="0" fontId="13" fillId="0" borderId="0">
      <alignment horizontal="left" vertical="top"/>
    </xf>
    <xf numFmtId="0" fontId="13" fillId="0" borderId="4">
      <alignment horizontal="left" vertical="top"/>
    </xf>
    <xf numFmtId="0" fontId="13" fillId="0" borderId="4">
      <alignment horizontal="left" vertical="top"/>
    </xf>
    <xf numFmtId="0" fontId="13" fillId="0" borderId="4">
      <alignment horizontal="left" vertical="top"/>
    </xf>
    <xf numFmtId="0" fontId="13" fillId="0" borderId="4">
      <alignment horizontal="left" vertical="top"/>
    </xf>
    <xf numFmtId="0" fontId="13" fillId="0" borderId="4">
      <alignment horizontal="left" vertical="top"/>
    </xf>
    <xf numFmtId="0" fontId="13" fillId="0" borderId="4">
      <alignment horizontal="left" vertical="top"/>
    </xf>
    <xf numFmtId="0" fontId="13" fillId="0" borderId="4">
      <alignment horizontal="left" vertical="top"/>
    </xf>
    <xf numFmtId="0" fontId="13" fillId="0" borderId="4">
      <alignment horizontal="left" vertical="top"/>
    </xf>
    <xf numFmtId="0" fontId="13" fillId="0" borderId="4">
      <alignment horizontal="left" vertical="top"/>
    </xf>
    <xf numFmtId="0" fontId="13" fillId="0" borderId="4">
      <alignment horizontal="left" vertical="top"/>
    </xf>
    <xf numFmtId="0" fontId="13" fillId="0" borderId="4">
      <alignment horizontal="left" vertical="top"/>
    </xf>
    <xf numFmtId="0" fontId="16" fillId="18" borderId="6">
      <alignment horizontal="left" vertical="top" wrapText="1"/>
    </xf>
    <xf numFmtId="0" fontId="16" fillId="18" borderId="6">
      <alignment horizontal="left" vertical="top" wrapText="1"/>
    </xf>
    <xf numFmtId="0" fontId="17" fillId="0" borderId="6">
      <alignment horizontal="left" vertical="top" wrapText="1"/>
    </xf>
    <xf numFmtId="0" fontId="13" fillId="0" borderId="6">
      <alignment horizontal="left" vertical="top" wrapText="1"/>
    </xf>
    <xf numFmtId="0" fontId="18" fillId="0" borderId="6">
      <alignment horizontal="left" vertical="top" wrapText="1"/>
    </xf>
    <xf numFmtId="0" fontId="19" fillId="0" borderId="0"/>
    <xf numFmtId="0" fontId="20" fillId="0" borderId="0"/>
    <xf numFmtId="0" fontId="21" fillId="0" borderId="0"/>
    <xf numFmtId="0" fontId="22" fillId="0" borderId="0"/>
    <xf numFmtId="171" fontId="22" fillId="0" borderId="0"/>
    <xf numFmtId="0" fontId="23" fillId="0" borderId="0">
      <alignment horizontal="left" vertical="top"/>
    </xf>
    <xf numFmtId="0" fontId="24" fillId="0" borderId="0">
      <alignment horizontal="left" vertical="top"/>
    </xf>
    <xf numFmtId="0" fontId="23" fillId="0" borderId="0">
      <alignment horizontal="right" vertical="top"/>
    </xf>
    <xf numFmtId="0" fontId="24" fillId="0" borderId="0">
      <alignment horizontal="right" vertical="top"/>
    </xf>
    <xf numFmtId="0" fontId="25" fillId="0" borderId="0">
      <alignment horizontal="right" vertical="top"/>
    </xf>
    <xf numFmtId="0" fontId="25" fillId="0" borderId="0">
      <alignment horizontal="right" vertical="top"/>
    </xf>
    <xf numFmtId="0" fontId="26" fillId="0" borderId="0">
      <alignment horizontal="center" vertical="center"/>
    </xf>
    <xf numFmtId="0" fontId="24" fillId="0" borderId="0">
      <alignment horizontal="center" vertical="top"/>
    </xf>
    <xf numFmtId="0" fontId="26" fillId="0" borderId="0">
      <alignment horizontal="center" vertical="center" textRotation="90"/>
    </xf>
    <xf numFmtId="0" fontId="23" fillId="0" borderId="0">
      <alignment horizontal="left" vertical="top"/>
    </xf>
    <xf numFmtId="0" fontId="27" fillId="0" borderId="0">
      <alignment horizontal="left" vertical="top"/>
    </xf>
    <xf numFmtId="0" fontId="23" fillId="0" borderId="0">
      <alignment horizontal="right" vertical="top"/>
    </xf>
    <xf numFmtId="0" fontId="26" fillId="0" borderId="0">
      <alignment horizontal="center" vertical="center"/>
    </xf>
    <xf numFmtId="0" fontId="27" fillId="0" borderId="0">
      <alignment horizontal="left" vertical="top"/>
    </xf>
    <xf numFmtId="0" fontId="26" fillId="0" borderId="0">
      <alignment horizontal="center" vertical="center"/>
    </xf>
    <xf numFmtId="0" fontId="25" fillId="0" borderId="0">
      <alignment horizontal="left" vertical="top"/>
    </xf>
    <xf numFmtId="0" fontId="25" fillId="0" borderId="0">
      <alignment horizontal="left" vertical="top"/>
    </xf>
    <xf numFmtId="0" fontId="26" fillId="0" borderId="0">
      <alignment horizontal="center" vertical="center" textRotation="90"/>
    </xf>
    <xf numFmtId="0" fontId="26" fillId="0" borderId="0">
      <alignment horizontal="right" vertical="top"/>
    </xf>
    <xf numFmtId="0" fontId="26" fillId="0" borderId="0">
      <alignment horizontal="left" vertical="top"/>
    </xf>
    <xf numFmtId="0" fontId="28" fillId="0" borderId="0">
      <alignment horizontal="left" vertical="top"/>
    </xf>
    <xf numFmtId="0" fontId="25" fillId="0" borderId="0">
      <alignment horizontal="left" vertical="top"/>
    </xf>
    <xf numFmtId="0" fontId="28" fillId="0" borderId="0">
      <alignment horizontal="right" vertical="top"/>
    </xf>
    <xf numFmtId="0" fontId="26" fillId="0" borderId="0">
      <alignment horizontal="right" vertical="top"/>
    </xf>
    <xf numFmtId="0" fontId="27" fillId="0" borderId="0">
      <alignment horizontal="right" vertical="top"/>
    </xf>
    <xf numFmtId="0" fontId="29" fillId="0" borderId="0">
      <alignment horizontal="center" vertical="top"/>
    </xf>
    <xf numFmtId="0" fontId="13" fillId="0" borderId="1">
      <alignment horizontal="center" textRotation="90" wrapText="1"/>
    </xf>
    <xf numFmtId="0" fontId="13" fillId="0" borderId="7">
      <alignment horizontal="center" textRotation="90" wrapText="1"/>
    </xf>
    <xf numFmtId="0" fontId="13" fillId="0" borderId="8">
      <alignment horizontal="center" vertical="center" wrapText="1"/>
    </xf>
    <xf numFmtId="0" fontId="13" fillId="0" borderId="7">
      <alignment horizontal="center" vertical="center" wrapText="1"/>
    </xf>
    <xf numFmtId="1" fontId="30" fillId="0" borderId="0">
      <alignment horizontal="center" vertical="top" wrapText="1"/>
    </xf>
    <xf numFmtId="168" fontId="30" fillId="0" borderId="6">
      <alignment horizontal="center" vertical="top" wrapText="1"/>
    </xf>
    <xf numFmtId="169" fontId="30" fillId="0" borderId="6">
      <alignment horizontal="center" vertical="top" wrapText="1"/>
    </xf>
    <xf numFmtId="169" fontId="30" fillId="0" borderId="6">
      <alignment horizontal="center" vertical="top" wrapText="1"/>
    </xf>
    <xf numFmtId="169" fontId="30" fillId="0" borderId="6">
      <alignment horizontal="center" vertical="top" wrapText="1"/>
    </xf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2" fillId="22" borderId="0" applyNumberFormat="0" applyBorder="0" applyAlignment="0" applyProtection="0"/>
    <xf numFmtId="0" fontId="31" fillId="9" borderId="9" applyNumberFormat="0" applyAlignment="0" applyProtection="0"/>
    <xf numFmtId="0" fontId="31" fillId="9" borderId="9" applyNumberFormat="0" applyAlignment="0" applyProtection="0"/>
    <xf numFmtId="0" fontId="12" fillId="9" borderId="9" applyNumberFormat="0" applyAlignment="0" applyProtection="0"/>
    <xf numFmtId="0" fontId="12" fillId="9" borderId="9" applyNumberFormat="0" applyAlignment="0" applyProtection="0"/>
    <xf numFmtId="0" fontId="31" fillId="9" borderId="9" applyNumberFormat="0" applyAlignment="0" applyProtection="0"/>
    <xf numFmtId="0" fontId="31" fillId="9" borderId="9" applyNumberFormat="0" applyAlignment="0" applyProtection="0"/>
    <xf numFmtId="0" fontId="31" fillId="9" borderId="9" applyNumberFormat="0" applyAlignment="0" applyProtection="0"/>
    <xf numFmtId="0" fontId="12" fillId="9" borderId="9" applyNumberFormat="0" applyAlignment="0" applyProtection="0"/>
    <xf numFmtId="0" fontId="12" fillId="9" borderId="9" applyNumberFormat="0" applyAlignment="0" applyProtection="0"/>
    <xf numFmtId="0" fontId="12" fillId="9" borderId="9" applyNumberFormat="0" applyAlignment="0" applyProtection="0"/>
    <xf numFmtId="0" fontId="12" fillId="9" borderId="9" applyNumberFormat="0" applyAlignment="0" applyProtection="0"/>
    <xf numFmtId="0" fontId="12" fillId="9" borderId="9" applyNumberFormat="0" applyAlignment="0" applyProtection="0"/>
    <xf numFmtId="0" fontId="12" fillId="9" borderId="9" applyNumberFormat="0" applyAlignment="0" applyProtection="0"/>
    <xf numFmtId="0" fontId="31" fillId="9" borderId="9" applyNumberFormat="0" applyAlignment="0" applyProtection="0"/>
    <xf numFmtId="0" fontId="31" fillId="9" borderId="9" applyNumberFormat="0" applyAlignment="0" applyProtection="0"/>
    <xf numFmtId="0" fontId="31" fillId="9" borderId="9" applyNumberFormat="0" applyAlignment="0" applyProtection="0"/>
    <xf numFmtId="0" fontId="31" fillId="9" borderId="9" applyNumberFormat="0" applyAlignment="0" applyProtection="0"/>
    <xf numFmtId="0" fontId="31" fillId="9" borderId="9" applyNumberFormat="0" applyAlignment="0" applyProtection="0"/>
    <xf numFmtId="0" fontId="31" fillId="9" borderId="9" applyNumberFormat="0" applyAlignment="0" applyProtection="0"/>
    <xf numFmtId="0" fontId="31" fillId="9" borderId="9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31" fillId="23" borderId="10" applyNumberFormat="0" applyAlignment="0" applyProtection="0"/>
    <xf numFmtId="0" fontId="31" fillId="23" borderId="10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31" fillId="23" borderId="10" applyNumberFormat="0" applyAlignment="0" applyProtection="0"/>
    <xf numFmtId="0" fontId="31" fillId="23" borderId="10" applyNumberFormat="0" applyAlignment="0" applyProtection="0"/>
    <xf numFmtId="0" fontId="31" fillId="23" borderId="10" applyNumberFormat="0" applyAlignment="0" applyProtection="0"/>
    <xf numFmtId="0" fontId="31" fillId="23" borderId="10" applyNumberFormat="0" applyAlignment="0" applyProtection="0"/>
    <xf numFmtId="0" fontId="31" fillId="23" borderId="10" applyNumberFormat="0" applyAlignment="0" applyProtection="0"/>
    <xf numFmtId="0" fontId="31" fillId="23" borderId="10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32" fillId="23" borderId="10" applyNumberFormat="0" applyAlignment="0" applyProtection="0"/>
    <xf numFmtId="0" fontId="33" fillId="23" borderId="9" applyNumberFormat="0" applyAlignment="0" applyProtection="0"/>
    <xf numFmtId="0" fontId="33" fillId="23" borderId="9" applyNumberFormat="0" applyAlignment="0" applyProtection="0"/>
    <xf numFmtId="0" fontId="32" fillId="23" borderId="9" applyNumberFormat="0" applyAlignment="0" applyProtection="0"/>
    <xf numFmtId="0" fontId="32" fillId="23" borderId="9" applyNumberFormat="0" applyAlignment="0" applyProtection="0"/>
    <xf numFmtId="0" fontId="33" fillId="23" borderId="9" applyNumberFormat="0" applyAlignment="0" applyProtection="0"/>
    <xf numFmtId="0" fontId="33" fillId="23" borderId="9" applyNumberFormat="0" applyAlignment="0" applyProtection="0"/>
    <xf numFmtId="0" fontId="33" fillId="23" borderId="9" applyNumberFormat="0" applyAlignment="0" applyProtection="0"/>
    <xf numFmtId="0" fontId="32" fillId="23" borderId="9" applyNumberFormat="0" applyAlignment="0" applyProtection="0"/>
    <xf numFmtId="0" fontId="32" fillId="23" borderId="9" applyNumberFormat="0" applyAlignment="0" applyProtection="0"/>
    <xf numFmtId="0" fontId="32" fillId="23" borderId="9" applyNumberFormat="0" applyAlignment="0" applyProtection="0"/>
    <xf numFmtId="0" fontId="32" fillId="23" borderId="9" applyNumberFormat="0" applyAlignment="0" applyProtection="0"/>
    <xf numFmtId="0" fontId="32" fillId="23" borderId="9" applyNumberFormat="0" applyAlignment="0" applyProtection="0"/>
    <xf numFmtId="0" fontId="32" fillId="23" borderId="9" applyNumberFormat="0" applyAlignment="0" applyProtection="0"/>
    <xf numFmtId="0" fontId="33" fillId="23" borderId="9" applyNumberFormat="0" applyAlignment="0" applyProtection="0"/>
    <xf numFmtId="0" fontId="33" fillId="23" borderId="9" applyNumberFormat="0" applyAlignment="0" applyProtection="0"/>
    <xf numFmtId="0" fontId="33" fillId="23" borderId="9" applyNumberFormat="0" applyAlignment="0" applyProtection="0"/>
    <xf numFmtId="0" fontId="33" fillId="23" borderId="9" applyNumberFormat="0" applyAlignment="0" applyProtection="0"/>
    <xf numFmtId="0" fontId="33" fillId="23" borderId="9" applyNumberFormat="0" applyAlignment="0" applyProtection="0"/>
    <xf numFmtId="0" fontId="33" fillId="23" borderId="9" applyNumberFormat="0" applyAlignment="0" applyProtection="0"/>
    <xf numFmtId="0" fontId="33" fillId="23" borderId="9" applyNumberFormat="0" applyAlignment="0" applyProtection="0"/>
    <xf numFmtId="172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9" fillId="0" borderId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8" fillId="24" borderId="15" applyNumberFormat="0" applyAlignment="0" applyProtection="0"/>
    <xf numFmtId="0" fontId="38" fillId="24" borderId="15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1" fillId="0" borderId="0">
      <alignment horizontal="center"/>
    </xf>
    <xf numFmtId="0" fontId="6" fillId="0" borderId="0">
      <alignment horizontal="center"/>
    </xf>
    <xf numFmtId="0" fontId="41" fillId="0" borderId="0">
      <alignment horizontal="center"/>
    </xf>
    <xf numFmtId="0" fontId="6" fillId="0" borderId="0">
      <alignment horizontal="center"/>
    </xf>
    <xf numFmtId="0" fontId="41" fillId="0" borderId="0">
      <alignment horizontal="center"/>
    </xf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1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41" fillId="0" borderId="0">
      <alignment horizontal="center"/>
    </xf>
    <xf numFmtId="0" fontId="6" fillId="0" borderId="0">
      <alignment horizontal="center"/>
    </xf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1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41" fillId="0" borderId="0">
      <alignment horizontal="center"/>
    </xf>
    <xf numFmtId="0" fontId="6" fillId="0" borderId="0">
      <alignment horizont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>
      <alignment horizontal="center"/>
    </xf>
    <xf numFmtId="0" fontId="6" fillId="0" borderId="0"/>
    <xf numFmtId="0" fontId="6" fillId="0" borderId="0"/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21" fillId="0" borderId="0"/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/>
    <xf numFmtId="0" fontId="6" fillId="0" borderId="0"/>
    <xf numFmtId="0" fontId="6" fillId="0" borderId="0">
      <alignment horizontal="center"/>
    </xf>
    <xf numFmtId="0" fontId="6" fillId="0" borderId="0">
      <alignment horizontal="center"/>
    </xf>
    <xf numFmtId="0" fontId="6" fillId="0" borderId="0"/>
    <xf numFmtId="0" fontId="6" fillId="0" borderId="0">
      <alignment horizontal="center"/>
    </xf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>
      <alignment horizontal="center"/>
    </xf>
    <xf numFmtId="0" fontId="6" fillId="0" borderId="0">
      <alignment horizontal="center"/>
    </xf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1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6" fillId="0" borderId="0">
      <alignment horizontal="center"/>
    </xf>
    <xf numFmtId="0" fontId="6" fillId="0" borderId="0"/>
    <xf numFmtId="0" fontId="6" fillId="0" borderId="0"/>
    <xf numFmtId="0" fontId="41" fillId="0" borderId="0"/>
    <xf numFmtId="0" fontId="6" fillId="0" borderId="0">
      <alignment horizontal="center"/>
    </xf>
    <xf numFmtId="0" fontId="41" fillId="0" borderId="0"/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/>
    <xf numFmtId="0" fontId="6" fillId="0" borderId="0"/>
    <xf numFmtId="0" fontId="41" fillId="0" borderId="0"/>
    <xf numFmtId="0" fontId="6" fillId="0" borderId="0">
      <alignment horizontal="center"/>
    </xf>
    <xf numFmtId="0" fontId="41" fillId="0" borderId="0"/>
    <xf numFmtId="0" fontId="6" fillId="0" borderId="0">
      <alignment horizontal="center"/>
    </xf>
    <xf numFmtId="0" fontId="6" fillId="0" borderId="0">
      <alignment horizontal="center"/>
    </xf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1" fillId="0" borderId="0"/>
    <xf numFmtId="0" fontId="6" fillId="0" borderId="0">
      <alignment horizontal="center"/>
    </xf>
    <xf numFmtId="0" fontId="4" fillId="0" borderId="0"/>
    <xf numFmtId="0" fontId="41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41" fillId="0" borderId="0">
      <alignment horizontal="center"/>
    </xf>
    <xf numFmtId="0" fontId="5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6" fillId="0" borderId="0">
      <alignment horizontal="center"/>
    </xf>
    <xf numFmtId="0" fontId="6" fillId="0" borderId="0">
      <alignment horizontal="center"/>
    </xf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5" fillId="0" borderId="0"/>
    <xf numFmtId="0" fontId="5" fillId="0" borderId="0"/>
    <xf numFmtId="0" fontId="6" fillId="0" borderId="0">
      <alignment horizontal="center"/>
    </xf>
    <xf numFmtId="0" fontId="6" fillId="0" borderId="0"/>
    <xf numFmtId="0" fontId="6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3" fillId="0" borderId="0">
      <alignment horizontal="left"/>
    </xf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1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41" fillId="0" borderId="0">
      <alignment horizontal="center"/>
    </xf>
    <xf numFmtId="0" fontId="6" fillId="0" borderId="0">
      <alignment horizontal="center"/>
    </xf>
    <xf numFmtId="0" fontId="43" fillId="0" borderId="0">
      <alignment horizontal="left"/>
    </xf>
    <xf numFmtId="0" fontId="5" fillId="0" borderId="0"/>
    <xf numFmtId="0" fontId="5" fillId="0" borderId="0"/>
    <xf numFmtId="0" fontId="41" fillId="0" borderId="0">
      <alignment horizontal="center"/>
    </xf>
    <xf numFmtId="0" fontId="6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1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/>
    <xf numFmtId="0" fontId="41" fillId="0" borderId="0">
      <alignment horizontal="center"/>
    </xf>
    <xf numFmtId="0" fontId="5" fillId="0" borderId="0"/>
    <xf numFmtId="0" fontId="41" fillId="0" borderId="0"/>
    <xf numFmtId="0" fontId="5" fillId="0" borderId="0"/>
    <xf numFmtId="0" fontId="5" fillId="0" borderId="0"/>
    <xf numFmtId="0" fontId="41" fillId="0" borderId="0"/>
    <xf numFmtId="0" fontId="41" fillId="0" borderId="0"/>
    <xf numFmtId="0" fontId="43" fillId="0" borderId="0">
      <alignment horizontal="left"/>
    </xf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6" fillId="0" borderId="0">
      <alignment horizontal="center"/>
    </xf>
    <xf numFmtId="0" fontId="6" fillId="0" borderId="0"/>
    <xf numFmtId="0" fontId="41" fillId="0" borderId="0"/>
    <xf numFmtId="0" fontId="6" fillId="0" borderId="0">
      <alignment horizontal="center"/>
    </xf>
    <xf numFmtId="0" fontId="41" fillId="0" borderId="0"/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/>
    <xf numFmtId="0" fontId="6" fillId="0" borderId="0"/>
    <xf numFmtId="0" fontId="41" fillId="0" borderId="0"/>
    <xf numFmtId="0" fontId="6" fillId="0" borderId="0">
      <alignment horizontal="center"/>
    </xf>
    <xf numFmtId="0" fontId="41" fillId="0" borderId="0"/>
    <xf numFmtId="0" fontId="6" fillId="0" borderId="0">
      <alignment horizontal="center"/>
    </xf>
    <xf numFmtId="0" fontId="4" fillId="0" borderId="0"/>
    <xf numFmtId="0" fontId="42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>
      <alignment horizontal="center"/>
    </xf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42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41" fillId="0" borderId="0"/>
    <xf numFmtId="0" fontId="5" fillId="0" borderId="0"/>
    <xf numFmtId="0" fontId="5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6" fillId="0" borderId="0">
      <alignment horizontal="center"/>
    </xf>
    <xf numFmtId="0" fontId="43" fillId="0" borderId="0">
      <alignment horizontal="left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/>
    <xf numFmtId="0" fontId="41" fillId="0" borderId="0"/>
    <xf numFmtId="0" fontId="6" fillId="0" borderId="0"/>
    <xf numFmtId="0" fontId="6" fillId="0" borderId="0"/>
    <xf numFmtId="0" fontId="41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5" fillId="0" borderId="0"/>
    <xf numFmtId="0" fontId="6" fillId="0" borderId="0"/>
    <xf numFmtId="0" fontId="41" fillId="0" borderId="0">
      <alignment horizontal="center"/>
    </xf>
    <xf numFmtId="0" fontId="6" fillId="0" borderId="0">
      <alignment horizontal="center"/>
    </xf>
    <xf numFmtId="0" fontId="41" fillId="0" borderId="0">
      <alignment horizontal="center"/>
    </xf>
    <xf numFmtId="0" fontId="43" fillId="0" borderId="0">
      <alignment horizontal="left"/>
    </xf>
    <xf numFmtId="0" fontId="43" fillId="0" borderId="0">
      <alignment horizontal="left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43" fillId="0" borderId="0">
      <alignment horizontal="left"/>
    </xf>
    <xf numFmtId="0" fontId="43" fillId="0" borderId="0">
      <alignment horizontal="left"/>
    </xf>
    <xf numFmtId="0" fontId="6" fillId="0" borderId="0">
      <alignment horizontal="center"/>
    </xf>
    <xf numFmtId="0" fontId="43" fillId="0" borderId="0">
      <alignment horizontal="left"/>
    </xf>
    <xf numFmtId="0" fontId="43" fillId="0" borderId="0">
      <alignment horizontal="left"/>
    </xf>
    <xf numFmtId="0" fontId="6" fillId="0" borderId="0"/>
    <xf numFmtId="0" fontId="6" fillId="0" borderId="0"/>
    <xf numFmtId="0" fontId="46" fillId="0" borderId="0">
      <alignment vertical="center"/>
    </xf>
    <xf numFmtId="0" fontId="46" fillId="0" borderId="0">
      <alignment vertical="center"/>
    </xf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center"/>
    </xf>
    <xf numFmtId="0" fontId="9" fillId="0" borderId="0"/>
    <xf numFmtId="0" fontId="41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41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42" fillId="0" borderId="0"/>
    <xf numFmtId="0" fontId="42" fillId="0" borderId="0"/>
    <xf numFmtId="0" fontId="6" fillId="0" borderId="0">
      <alignment horizontal="center"/>
    </xf>
    <xf numFmtId="0" fontId="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center"/>
    </xf>
    <xf numFmtId="0" fontId="42" fillId="0" borderId="0"/>
    <xf numFmtId="0" fontId="6" fillId="0" borderId="0"/>
    <xf numFmtId="0" fontId="6" fillId="0" borderId="0">
      <alignment horizontal="center"/>
    </xf>
    <xf numFmtId="0" fontId="6" fillId="0" borderId="0"/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41" fillId="0" borderId="0">
      <alignment horizontal="center"/>
    </xf>
    <xf numFmtId="0" fontId="6" fillId="0" borderId="0">
      <alignment horizontal="center"/>
    </xf>
    <xf numFmtId="0" fontId="6" fillId="0" borderId="0"/>
    <xf numFmtId="0" fontId="5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horizontal="center"/>
    </xf>
    <xf numFmtId="0" fontId="41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41" fillId="0" borderId="0">
      <alignment horizontal="center"/>
    </xf>
    <xf numFmtId="0" fontId="6" fillId="0" borderId="0">
      <alignment horizontal="center"/>
    </xf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>
      <alignment horizontal="center"/>
    </xf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horizontal="center"/>
    </xf>
    <xf numFmtId="0" fontId="41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41" fillId="0" borderId="0">
      <alignment horizontal="center"/>
    </xf>
    <xf numFmtId="0" fontId="6" fillId="0" borderId="0">
      <alignment horizontal="center"/>
    </xf>
    <xf numFmtId="0" fontId="6" fillId="0" borderId="0"/>
    <xf numFmtId="0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6" fillId="0" borderId="0">
      <alignment horizontal="center"/>
    </xf>
    <xf numFmtId="0" fontId="6" fillId="0" borderId="0">
      <alignment horizontal="center"/>
    </xf>
    <xf numFmtId="0" fontId="4" fillId="0" borderId="0"/>
    <xf numFmtId="0" fontId="4" fillId="0" borderId="0"/>
    <xf numFmtId="0" fontId="6" fillId="0" borderId="0">
      <alignment horizontal="center"/>
    </xf>
    <xf numFmtId="0" fontId="41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41" fillId="0" borderId="0">
      <alignment horizontal="center"/>
    </xf>
    <xf numFmtId="0" fontId="6" fillId="0" borderId="0">
      <alignment horizontal="center"/>
    </xf>
    <xf numFmtId="0" fontId="6" fillId="0" borderId="0"/>
    <xf numFmtId="0" fontId="6" fillId="0" borderId="0">
      <alignment horizontal="center"/>
    </xf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" fillId="0" borderId="0"/>
    <xf numFmtId="0" fontId="6" fillId="0" borderId="0">
      <alignment horizontal="center"/>
    </xf>
    <xf numFmtId="0" fontId="41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41" fillId="0" borderId="0">
      <alignment horizontal="center"/>
    </xf>
    <xf numFmtId="0" fontId="6" fillId="0" borderId="0">
      <alignment horizontal="center"/>
    </xf>
    <xf numFmtId="0" fontId="9" fillId="0" borderId="0"/>
    <xf numFmtId="0" fontId="6" fillId="0" borderId="0"/>
    <xf numFmtId="0" fontId="6" fillId="0" borderId="0"/>
    <xf numFmtId="0" fontId="6" fillId="0" borderId="0">
      <alignment horizontal="center"/>
    </xf>
    <xf numFmtId="3" fontId="48" fillId="26" borderId="1"/>
    <xf numFmtId="3" fontId="48" fillId="26" borderId="1"/>
    <xf numFmtId="3" fontId="48" fillId="27" borderId="1"/>
    <xf numFmtId="3" fontId="48" fillId="27" borderId="1"/>
    <xf numFmtId="3" fontId="48" fillId="27" borderId="1"/>
    <xf numFmtId="3" fontId="48" fillId="27" borderId="1"/>
    <xf numFmtId="3" fontId="48" fillId="27" borderId="1"/>
    <xf numFmtId="3" fontId="48" fillId="27" borderId="1"/>
    <xf numFmtId="3" fontId="48" fillId="27" borderId="1"/>
    <xf numFmtId="3" fontId="48" fillId="27" borderId="1"/>
    <xf numFmtId="3" fontId="48" fillId="26" borderId="1"/>
    <xf numFmtId="3" fontId="48" fillId="26" borderId="1"/>
    <xf numFmtId="3" fontId="48" fillId="26" borderId="1"/>
    <xf numFmtId="3" fontId="48" fillId="26" borderId="1"/>
    <xf numFmtId="3" fontId="48" fillId="26" borderId="1"/>
    <xf numFmtId="3" fontId="48" fillId="26" borderId="1"/>
    <xf numFmtId="3" fontId="48" fillId="26" borderId="1"/>
    <xf numFmtId="3" fontId="48" fillId="27" borderId="1"/>
    <xf numFmtId="3" fontId="48" fillId="27" borderId="1"/>
    <xf numFmtId="3" fontId="48" fillId="27" borderId="1"/>
    <xf numFmtId="3" fontId="48" fillId="27" borderId="1"/>
    <xf numFmtId="3" fontId="48" fillId="27" borderId="1"/>
    <xf numFmtId="3" fontId="48" fillId="27" borderId="1"/>
    <xf numFmtId="3" fontId="48" fillId="27" borderId="1"/>
    <xf numFmtId="3" fontId="48" fillId="27" borderId="1"/>
    <xf numFmtId="3" fontId="48" fillId="26" borderId="1"/>
    <xf numFmtId="3" fontId="48" fillId="26" borderId="1"/>
    <xf numFmtId="3" fontId="48" fillId="26" borderId="1"/>
    <xf numFmtId="3" fontId="48" fillId="26" borderId="1"/>
    <xf numFmtId="3" fontId="48" fillId="26" borderId="1"/>
    <xf numFmtId="3" fontId="48" fillId="26" borderId="1"/>
    <xf numFmtId="3" fontId="48" fillId="26" borderId="1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28" borderId="16" applyNumberFormat="0" applyFont="0" applyAlignment="0" applyProtection="0"/>
    <xf numFmtId="0" fontId="6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6" fillId="28" borderId="16" applyNumberFormat="0" applyFont="0" applyAlignment="0" applyProtection="0"/>
    <xf numFmtId="0" fontId="6" fillId="28" borderId="16" applyNumberFormat="0" applyFont="0" applyAlignment="0" applyProtection="0"/>
    <xf numFmtId="0" fontId="6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10" fillId="28" borderId="16" applyNumberFormat="0" applyFont="0" applyAlignment="0" applyProtection="0"/>
    <xf numFmtId="0" fontId="6" fillId="28" borderId="16" applyNumberFormat="0" applyFont="0" applyAlignment="0" applyProtection="0"/>
    <xf numFmtId="0" fontId="6" fillId="28" borderId="16" applyNumberFormat="0" applyFont="0" applyAlignment="0" applyProtection="0"/>
    <xf numFmtId="0" fontId="6" fillId="28" borderId="16" applyNumberFormat="0" applyFont="0" applyAlignment="0" applyProtection="0"/>
    <xf numFmtId="0" fontId="41" fillId="28" borderId="16" applyNumberFormat="0" applyFont="0" applyAlignment="0" applyProtection="0"/>
    <xf numFmtId="0" fontId="6" fillId="28" borderId="16" applyNumberFormat="0" applyFont="0" applyAlignment="0" applyProtection="0"/>
    <xf numFmtId="0" fontId="6" fillId="28" borderId="16" applyNumberFormat="0" applyFont="0" applyAlignment="0" applyProtection="0"/>
    <xf numFmtId="0" fontId="6" fillId="28" borderId="16" applyNumberFormat="0" applyFont="0" applyAlignment="0" applyProtection="0"/>
    <xf numFmtId="0" fontId="6" fillId="28" borderId="16" applyNumberFormat="0" applyFont="0" applyAlignment="0" applyProtection="0"/>
    <xf numFmtId="0" fontId="6" fillId="28" borderId="16" applyNumberFormat="0" applyFont="0" applyAlignment="0" applyProtection="0"/>
    <xf numFmtId="0" fontId="6" fillId="28" borderId="16" applyNumberFormat="0" applyFont="0" applyAlignment="0" applyProtection="0"/>
    <xf numFmtId="0" fontId="6" fillId="28" borderId="16" applyNumberFormat="0" applyFont="0" applyAlignment="0" applyProtection="0"/>
    <xf numFmtId="0" fontId="6" fillId="28" borderId="16" applyNumberFormat="0" applyFont="0" applyAlignment="0" applyProtection="0"/>
    <xf numFmtId="0" fontId="41" fillId="28" borderId="16" applyNumberFormat="0" applyFont="0" applyAlignment="0" applyProtection="0"/>
    <xf numFmtId="0" fontId="41" fillId="28" borderId="16" applyNumberFormat="0" applyFont="0" applyAlignment="0" applyProtection="0"/>
    <xf numFmtId="0" fontId="41" fillId="28" borderId="16" applyNumberFormat="0" applyFont="0" applyAlignment="0" applyProtection="0"/>
    <xf numFmtId="0" fontId="41" fillId="28" borderId="16" applyNumberFormat="0" applyFont="0" applyAlignment="0" applyProtection="0"/>
    <xf numFmtId="0" fontId="41" fillId="28" borderId="16" applyNumberFormat="0" applyFont="0" applyAlignment="0" applyProtection="0"/>
    <xf numFmtId="0" fontId="41" fillId="28" borderId="16" applyNumberFormat="0" applyFont="0" applyAlignment="0" applyProtection="0"/>
    <xf numFmtId="0" fontId="6" fillId="28" borderId="16" applyNumberFormat="0" applyFont="0" applyAlignment="0" applyProtection="0"/>
    <xf numFmtId="0" fontId="6" fillId="28" borderId="16" applyNumberFormat="0" applyFont="0" applyAlignment="0" applyProtection="0"/>
    <xf numFmtId="0" fontId="5" fillId="28" borderId="16" applyNumberFormat="0" applyFont="0" applyAlignment="0" applyProtection="0"/>
    <xf numFmtId="0" fontId="5" fillId="28" borderId="16" applyNumberFormat="0" applyFont="0" applyAlignment="0" applyProtection="0"/>
    <xf numFmtId="0" fontId="6" fillId="28" borderId="16" applyNumberFormat="0" applyFont="0" applyAlignment="0" applyProtection="0"/>
    <xf numFmtId="0" fontId="6" fillId="28" borderId="16" applyNumberFormat="0" applyFont="0" applyAlignment="0" applyProtection="0"/>
    <xf numFmtId="0" fontId="6" fillId="28" borderId="16" applyNumberFormat="0" applyFont="0" applyAlignment="0" applyProtection="0"/>
    <xf numFmtId="0" fontId="5" fillId="28" borderId="16" applyNumberFormat="0" applyFont="0" applyAlignment="0" applyProtection="0"/>
    <xf numFmtId="0" fontId="6" fillId="28" borderId="16" applyNumberFormat="0" applyFont="0" applyAlignment="0" applyProtection="0"/>
    <xf numFmtId="0" fontId="5" fillId="28" borderId="16" applyNumberFormat="0" applyFont="0" applyAlignment="0" applyProtection="0"/>
    <xf numFmtId="0" fontId="5" fillId="28" borderId="16" applyNumberFormat="0" applyFont="0" applyAlignment="0" applyProtection="0"/>
    <xf numFmtId="0" fontId="6" fillId="28" borderId="16" applyNumberFormat="0" applyFont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10" fillId="0" borderId="0"/>
    <xf numFmtId="0" fontId="6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41" fillId="0" borderId="0">
      <alignment horizontal="center"/>
    </xf>
    <xf numFmtId="0" fontId="6" fillId="0" borderId="0">
      <alignment horizontal="center"/>
    </xf>
    <xf numFmtId="0" fontId="6" fillId="0" borderId="0">
      <alignment horizontal="center"/>
    </xf>
    <xf numFmtId="0" fontId="41" fillId="0" borderId="0">
      <alignment horizontal="center"/>
    </xf>
    <xf numFmtId="0" fontId="6" fillId="0" borderId="0">
      <alignment horizontal="center"/>
    </xf>
    <xf numFmtId="0" fontId="10" fillId="0" borderId="0"/>
    <xf numFmtId="0" fontId="10" fillId="0" borderId="0"/>
    <xf numFmtId="0" fontId="6" fillId="0" borderId="0"/>
    <xf numFmtId="0" fontId="48" fillId="5" borderId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74" fontId="53" fillId="0" borderId="0" applyFill="0" applyBorder="0" applyAlignment="0" applyProtection="0"/>
    <xf numFmtId="167" fontId="6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25" fillId="6" borderId="0" applyNumberFormat="0" applyBorder="0" applyAlignment="0" applyProtection="0"/>
    <xf numFmtId="0" fontId="8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/>
    <xf numFmtId="0" fontId="3" fillId="0" borderId="0" xfId="0" applyFont="1" applyBorder="1" applyAlignment="1"/>
    <xf numFmtId="0" fontId="3" fillId="0" borderId="0" xfId="0" applyFont="1"/>
    <xf numFmtId="165" fontId="1" fillId="0" borderId="0" xfId="0" applyNumberFormat="1" applyFont="1"/>
    <xf numFmtId="4" fontId="54" fillId="0" borderId="0" xfId="0" applyNumberFormat="1" applyFont="1" applyFill="1" applyAlignment="1">
      <alignment horizontal="left" wrapText="1" indent="10"/>
    </xf>
    <xf numFmtId="4" fontId="2" fillId="0" borderId="0" xfId="0" applyNumberFormat="1" applyFont="1" applyFill="1" applyAlignment="1"/>
    <xf numFmtId="4" fontId="55" fillId="0" borderId="0" xfId="0" applyNumberFormat="1" applyFont="1" applyFill="1" applyAlignment="1">
      <alignment horizontal="left" wrapText="1" indent="10"/>
    </xf>
    <xf numFmtId="3" fontId="56" fillId="0" borderId="0" xfId="0" applyNumberFormat="1" applyFont="1" applyFill="1"/>
    <xf numFmtId="4" fontId="58" fillId="0" borderId="0" xfId="1469" applyNumberFormat="1" applyFont="1" applyFill="1" applyAlignment="1" applyProtection="1"/>
    <xf numFmtId="3" fontId="59" fillId="0" borderId="0" xfId="0" applyNumberFormat="1" applyFont="1" applyFill="1"/>
    <xf numFmtId="4" fontId="54" fillId="0" borderId="0" xfId="0" applyNumberFormat="1" applyFont="1" applyFill="1" applyAlignment="1"/>
    <xf numFmtId="4" fontId="54" fillId="0" borderId="0" xfId="0" applyNumberFormat="1" applyFont="1" applyFill="1" applyBorder="1" applyAlignment="1">
      <alignment horizontal="left" wrapText="1" indent="10"/>
    </xf>
    <xf numFmtId="4" fontId="54" fillId="0" borderId="0" xfId="0" applyNumberFormat="1" applyFont="1" applyFill="1" applyAlignment="1">
      <alignment wrapText="1"/>
    </xf>
    <xf numFmtId="0" fontId="56" fillId="0" borderId="0" xfId="0" applyFont="1"/>
    <xf numFmtId="0" fontId="5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56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56" fillId="0" borderId="8" xfId="0" applyFont="1" applyBorder="1"/>
    <xf numFmtId="0" fontId="2" fillId="0" borderId="1" xfId="0" applyFont="1" applyBorder="1"/>
    <xf numFmtId="0" fontId="61" fillId="0" borderId="1" xfId="0" applyFont="1" applyBorder="1" applyAlignment="1">
      <alignment horizontal="center"/>
    </xf>
    <xf numFmtId="0" fontId="56" fillId="0" borderId="1" xfId="0" applyFont="1" applyBorder="1" applyAlignment="1">
      <alignment horizontal="center"/>
    </xf>
    <xf numFmtId="165" fontId="56" fillId="0" borderId="1" xfId="0" applyNumberFormat="1" applyFont="1" applyBorder="1" applyAlignment="1">
      <alignment horizontal="center"/>
    </xf>
    <xf numFmtId="0" fontId="56" fillId="0" borderId="1" xfId="0" applyFont="1" applyBorder="1"/>
    <xf numFmtId="165" fontId="56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0" fontId="61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wrapText="1"/>
    </xf>
    <xf numFmtId="0" fontId="5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6" fillId="0" borderId="8" xfId="0" applyFont="1" applyBorder="1" applyAlignment="1">
      <alignment vertical="center"/>
    </xf>
    <xf numFmtId="0" fontId="56" fillId="0" borderId="1" xfId="0" applyFont="1" applyBorder="1" applyAlignment="1">
      <alignment horizontal="left" wrapText="1"/>
    </xf>
    <xf numFmtId="0" fontId="56" fillId="0" borderId="1" xfId="0" applyFont="1" applyBorder="1" applyAlignment="1">
      <alignment horizontal="left"/>
    </xf>
    <xf numFmtId="0" fontId="56" fillId="0" borderId="8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8" xfId="0" applyFont="1" applyBorder="1"/>
    <xf numFmtId="165" fontId="56" fillId="0" borderId="1" xfId="0" applyNumberFormat="1" applyFont="1" applyFill="1" applyBorder="1" applyAlignment="1">
      <alignment horizontal="center"/>
    </xf>
    <xf numFmtId="0" fontId="56" fillId="0" borderId="2" xfId="0" applyFont="1" applyBorder="1"/>
    <xf numFmtId="165" fontId="56" fillId="0" borderId="2" xfId="0" applyNumberFormat="1" applyFont="1" applyBorder="1" applyAlignment="1">
      <alignment horizontal="center"/>
    </xf>
    <xf numFmtId="0" fontId="56" fillId="2" borderId="0" xfId="0" applyFont="1" applyFill="1"/>
    <xf numFmtId="165" fontId="2" fillId="0" borderId="1" xfId="0" applyNumberFormat="1" applyFont="1" applyBorder="1" applyAlignment="1">
      <alignment horizontal="right"/>
    </xf>
    <xf numFmtId="165" fontId="56" fillId="0" borderId="8" xfId="0" applyNumberFormat="1" applyFont="1" applyBorder="1"/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0" fontId="5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right" vertical="center"/>
    </xf>
    <xf numFmtId="0" fontId="56" fillId="0" borderId="0" xfId="0" applyFont="1" applyAlignment="1">
      <alignment horizontal="right"/>
    </xf>
    <xf numFmtId="165" fontId="56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56" fillId="0" borderId="1" xfId="0" applyNumberFormat="1" applyFont="1" applyBorder="1" applyAlignment="1">
      <alignment horizontal="center" vertical="center"/>
    </xf>
    <xf numFmtId="0" fontId="56" fillId="0" borderId="1" xfId="0" applyFont="1" applyBorder="1" applyAlignment="1">
      <alignment horizontal="left" vertical="center"/>
    </xf>
  </cellXfs>
  <cellStyles count="1470">
    <cellStyle name="_ЗРК№256 от 29.03.2010 прил1 рус" xfId="8"/>
    <cellStyle name="_ОТ АСИИ" xfId="9"/>
    <cellStyle name="_Перечень бип 2011-2013 гг 22.11.2010" xfId="10"/>
    <cellStyle name="_после корректоров Приложения 1-4, 6-11 (рус)" xfId="11"/>
    <cellStyle name="_Приложение 2 от 15.12.2010 г." xfId="12"/>
    <cellStyle name="_приложение 4 (рус)" xfId="13"/>
    <cellStyle name="_Прлиложения БИП рус,каз 1,20,21" xfId="14"/>
    <cellStyle name="_ПРОБЛЕМНЫЕ  2012-2014 (22.09.11)" xfId="15"/>
    <cellStyle name="_Свод численность на 2011 год 31.07.10" xfId="16"/>
    <cellStyle name="20% - Акцент1 2" xfId="17"/>
    <cellStyle name="20% — акцент1 2" xfId="18"/>
    <cellStyle name="20% - Акцент1 2 2" xfId="19"/>
    <cellStyle name="20% - Акцент1 2 2 2" xfId="20"/>
    <cellStyle name="20% - Акцент1 2 2 2 2" xfId="21"/>
    <cellStyle name="20% - Акцент1 2 2 2 2 2" xfId="22"/>
    <cellStyle name="20% - Акцент1 2 2 2 3" xfId="23"/>
    <cellStyle name="20% - Акцент1 2 2 3" xfId="24"/>
    <cellStyle name="20% - Акцент1 2 2 3 2" xfId="25"/>
    <cellStyle name="20% - Акцент1 2 2 4" xfId="26"/>
    <cellStyle name="20% - Акцент1 2 2_План финансирования на 2013 год" xfId="27"/>
    <cellStyle name="20% - Акцент1 2 3" xfId="28"/>
    <cellStyle name="20% - Акцент1 2 3 2" xfId="29"/>
    <cellStyle name="20% - Акцент1 2 3 2 2" xfId="30"/>
    <cellStyle name="20% - Акцент1 2 3 3" xfId="31"/>
    <cellStyle name="20% - Акцент1 2 4" xfId="32"/>
    <cellStyle name="20% - Акцент1 2 4 2" xfId="33"/>
    <cellStyle name="20% - Акцент1 2 4 3" xfId="34"/>
    <cellStyle name="20% - Акцент1 2 5" xfId="35"/>
    <cellStyle name="20% - Акцент1 2 6" xfId="36"/>
    <cellStyle name="20% - Акцент1 2_Август по объектно" xfId="37"/>
    <cellStyle name="20% - Акцент1 3" xfId="38"/>
    <cellStyle name="20% - Акцент1 3 2" xfId="39"/>
    <cellStyle name="20% - Акцент1 4" xfId="40"/>
    <cellStyle name="20% - Акцент1 4 2" xfId="41"/>
    <cellStyle name="20% - Акцент2 2" xfId="42"/>
    <cellStyle name="20% — акцент2 2" xfId="43"/>
    <cellStyle name="20% - Акцент2 2 2" xfId="44"/>
    <cellStyle name="20% - Акцент2 2 2 2" xfId="45"/>
    <cellStyle name="20% - Акцент2 2 2 2 2" xfId="46"/>
    <cellStyle name="20% - Акцент2 2 2 2 2 2" xfId="47"/>
    <cellStyle name="20% - Акцент2 2 2 2 3" xfId="48"/>
    <cellStyle name="20% - Акцент2 2 2 3" xfId="49"/>
    <cellStyle name="20% - Акцент2 2 2 3 2" xfId="50"/>
    <cellStyle name="20% - Акцент2 2 2 4" xfId="51"/>
    <cellStyle name="20% - Акцент2 2 2_План финансирования на 2013 год" xfId="52"/>
    <cellStyle name="20% - Акцент2 2 3" xfId="53"/>
    <cellStyle name="20% - Акцент2 2 3 2" xfId="54"/>
    <cellStyle name="20% - Акцент2 2 3 2 2" xfId="55"/>
    <cellStyle name="20% - Акцент2 2 3 3" xfId="56"/>
    <cellStyle name="20% - Акцент2 2 4" xfId="57"/>
    <cellStyle name="20% - Акцент2 2 4 2" xfId="58"/>
    <cellStyle name="20% - Акцент2 2 4 3" xfId="59"/>
    <cellStyle name="20% - Акцент2 2 5" xfId="60"/>
    <cellStyle name="20% - Акцент2 2 6" xfId="61"/>
    <cellStyle name="20% - Акцент2 2_План финансирования на 2013 год" xfId="62"/>
    <cellStyle name="20% - Акцент2 3" xfId="63"/>
    <cellStyle name="20% - Акцент2 3 2" xfId="64"/>
    <cellStyle name="20% - Акцент2 4" xfId="65"/>
    <cellStyle name="20% - Акцент2 4 2" xfId="66"/>
    <cellStyle name="20% - Акцент3 2" xfId="67"/>
    <cellStyle name="20% — акцент3 2" xfId="68"/>
    <cellStyle name="20% - Акцент3 2 2" xfId="69"/>
    <cellStyle name="20% - Акцент3 2 2 2" xfId="70"/>
    <cellStyle name="20% - Акцент3 2 2 2 2" xfId="71"/>
    <cellStyle name="20% - Акцент3 2 2 2 2 2" xfId="72"/>
    <cellStyle name="20% - Акцент3 2 2 2 3" xfId="73"/>
    <cellStyle name="20% - Акцент3 2 2 3" xfId="74"/>
    <cellStyle name="20% - Акцент3 2 2 3 2" xfId="75"/>
    <cellStyle name="20% - Акцент3 2 2 4" xfId="76"/>
    <cellStyle name="20% - Акцент3 2 2_План финансирования на 2013 год" xfId="77"/>
    <cellStyle name="20% - Акцент3 2 3" xfId="78"/>
    <cellStyle name="20% - Акцент3 2 3 2" xfId="79"/>
    <cellStyle name="20% - Акцент3 2 3 2 2" xfId="80"/>
    <cellStyle name="20% - Акцент3 2 3 3" xfId="81"/>
    <cellStyle name="20% - Акцент3 2 4" xfId="82"/>
    <cellStyle name="20% - Акцент3 2 4 2" xfId="83"/>
    <cellStyle name="20% - Акцент3 2 4 3" xfId="84"/>
    <cellStyle name="20% - Акцент3 2 5" xfId="85"/>
    <cellStyle name="20% - Акцент3 2 6" xfId="86"/>
    <cellStyle name="20% - Акцент3 2_Август по объектно" xfId="87"/>
    <cellStyle name="20% - Акцент3 3" xfId="88"/>
    <cellStyle name="20% - Акцент3 3 2" xfId="89"/>
    <cellStyle name="20% - Акцент3 4" xfId="90"/>
    <cellStyle name="20% - Акцент3 4 2" xfId="91"/>
    <cellStyle name="20% - Акцент4 2" xfId="92"/>
    <cellStyle name="20% — акцент4 2" xfId="93"/>
    <cellStyle name="20% - Акцент4 2 2" xfId="94"/>
    <cellStyle name="20% - Акцент4 2 2 2" xfId="95"/>
    <cellStyle name="20% - Акцент4 2 2 2 2" xfId="96"/>
    <cellStyle name="20% - Акцент4 2 2 2 2 2" xfId="97"/>
    <cellStyle name="20% - Акцент4 2 2 2 3" xfId="98"/>
    <cellStyle name="20% - Акцент4 2 2 3" xfId="99"/>
    <cellStyle name="20% - Акцент4 2 2 3 2" xfId="100"/>
    <cellStyle name="20% - Акцент4 2 2 4" xfId="101"/>
    <cellStyle name="20% - Акцент4 2 2_План финансирования на 2013 год" xfId="102"/>
    <cellStyle name="20% - Акцент4 2 3" xfId="103"/>
    <cellStyle name="20% - Акцент4 2 3 2" xfId="104"/>
    <cellStyle name="20% - Акцент4 2 3 2 2" xfId="105"/>
    <cellStyle name="20% - Акцент4 2 3 3" xfId="106"/>
    <cellStyle name="20% - Акцент4 2 4" xfId="107"/>
    <cellStyle name="20% - Акцент4 2 4 2" xfId="108"/>
    <cellStyle name="20% - Акцент4 2 4 3" xfId="109"/>
    <cellStyle name="20% - Акцент4 2 5" xfId="110"/>
    <cellStyle name="20% - Акцент4 2 6" xfId="111"/>
    <cellStyle name="20% - Акцент4 2_План финансирования на 2013 год" xfId="112"/>
    <cellStyle name="20% - Акцент4 3" xfId="113"/>
    <cellStyle name="20% - Акцент4 3 2" xfId="114"/>
    <cellStyle name="20% - Акцент4 4" xfId="115"/>
    <cellStyle name="20% - Акцент4 4 2" xfId="116"/>
    <cellStyle name="20% - Акцент5 2" xfId="117"/>
    <cellStyle name="20% — акцент5 2" xfId="118"/>
    <cellStyle name="20% - Акцент5 2 2" xfId="119"/>
    <cellStyle name="20% - Акцент5 2 2 2" xfId="120"/>
    <cellStyle name="20% - Акцент5 2 2 2 2" xfId="121"/>
    <cellStyle name="20% - Акцент5 2 2 2 2 2" xfId="122"/>
    <cellStyle name="20% - Акцент5 2 2 2 3" xfId="123"/>
    <cellStyle name="20% - Акцент5 2 2 3" xfId="124"/>
    <cellStyle name="20% - Акцент5 2 2 3 2" xfId="125"/>
    <cellStyle name="20% - Акцент5 2 2 4" xfId="126"/>
    <cellStyle name="20% - Акцент5 2 2_План финансирования на 2013 год" xfId="127"/>
    <cellStyle name="20% - Акцент5 2 3" xfId="128"/>
    <cellStyle name="20% - Акцент5 2 3 2" xfId="129"/>
    <cellStyle name="20% - Акцент5 2 3 2 2" xfId="130"/>
    <cellStyle name="20% - Акцент5 2 3 3" xfId="131"/>
    <cellStyle name="20% - Акцент5 2 4" xfId="132"/>
    <cellStyle name="20% - Акцент5 2 4 2" xfId="133"/>
    <cellStyle name="20% - Акцент5 2 4 3" xfId="134"/>
    <cellStyle name="20% - Акцент5 2 5" xfId="135"/>
    <cellStyle name="20% - Акцент5 2 6" xfId="136"/>
    <cellStyle name="20% - Акцент5 2_План финансирования на 2013 год" xfId="137"/>
    <cellStyle name="20% - Акцент5 3" xfId="138"/>
    <cellStyle name="20% - Акцент5 3 2" xfId="139"/>
    <cellStyle name="20% - Акцент5 4" xfId="140"/>
    <cellStyle name="20% - Акцент5 4 2" xfId="141"/>
    <cellStyle name="20% - Акцент6 2" xfId="142"/>
    <cellStyle name="20% — акцент6 2" xfId="143"/>
    <cellStyle name="20% - Акцент6 2 2" xfId="144"/>
    <cellStyle name="20% - Акцент6 2 2 2" xfId="145"/>
    <cellStyle name="20% - Акцент6 2 2 2 2" xfId="146"/>
    <cellStyle name="20% - Акцент6 2 2 2 2 2" xfId="147"/>
    <cellStyle name="20% - Акцент6 2 2 2 3" xfId="148"/>
    <cellStyle name="20% - Акцент6 2 2 3" xfId="149"/>
    <cellStyle name="20% - Акцент6 2 2 3 2" xfId="150"/>
    <cellStyle name="20% - Акцент6 2 2 4" xfId="151"/>
    <cellStyle name="20% - Акцент6 2 2_План финансирования на 2013 год" xfId="152"/>
    <cellStyle name="20% - Акцент6 2 3" xfId="153"/>
    <cellStyle name="20% - Акцент6 2 3 2" xfId="154"/>
    <cellStyle name="20% - Акцент6 2 3 2 2" xfId="155"/>
    <cellStyle name="20% - Акцент6 2 3 3" xfId="156"/>
    <cellStyle name="20% - Акцент6 2 4" xfId="157"/>
    <cellStyle name="20% - Акцент6 2 4 2" xfId="158"/>
    <cellStyle name="20% - Акцент6 2 4 3" xfId="159"/>
    <cellStyle name="20% - Акцент6 2 5" xfId="160"/>
    <cellStyle name="20% - Акцент6 2 6" xfId="161"/>
    <cellStyle name="20% - Акцент6 2_Август по объектно" xfId="162"/>
    <cellStyle name="20% - Акцент6 3" xfId="163"/>
    <cellStyle name="20% - Акцент6 3 2" xfId="164"/>
    <cellStyle name="20% - Акцент6 4" xfId="165"/>
    <cellStyle name="20% - Акцент6 4 2" xfId="166"/>
    <cellStyle name="40% - Акцент1 2" xfId="167"/>
    <cellStyle name="40% — акцент1 2" xfId="168"/>
    <cellStyle name="40% - Акцент1 2 2" xfId="169"/>
    <cellStyle name="40% - Акцент1 2 2 2" xfId="170"/>
    <cellStyle name="40% - Акцент1 2 2 2 2" xfId="171"/>
    <cellStyle name="40% - Акцент1 2 2 2 2 2" xfId="172"/>
    <cellStyle name="40% - Акцент1 2 2 2 3" xfId="173"/>
    <cellStyle name="40% - Акцент1 2 2 3" xfId="174"/>
    <cellStyle name="40% - Акцент1 2 2 3 2" xfId="175"/>
    <cellStyle name="40% - Акцент1 2 2 4" xfId="176"/>
    <cellStyle name="40% - Акцент1 2 2_План финансирования на 2013 год" xfId="177"/>
    <cellStyle name="40% - Акцент1 2 3" xfId="178"/>
    <cellStyle name="40% - Акцент1 2 3 2" xfId="179"/>
    <cellStyle name="40% - Акцент1 2 3 2 2" xfId="180"/>
    <cellStyle name="40% - Акцент1 2 3 3" xfId="181"/>
    <cellStyle name="40% - Акцент1 2 4" xfId="182"/>
    <cellStyle name="40% - Акцент1 2 4 2" xfId="183"/>
    <cellStyle name="40% - Акцент1 2 4 3" xfId="184"/>
    <cellStyle name="40% - Акцент1 2 5" xfId="185"/>
    <cellStyle name="40% - Акцент1 2 6" xfId="186"/>
    <cellStyle name="40% - Акцент1 2_План финансирования на 2013 год" xfId="187"/>
    <cellStyle name="40% - Акцент1 3" xfId="188"/>
    <cellStyle name="40% - Акцент1 3 2" xfId="189"/>
    <cellStyle name="40% - Акцент1 4" xfId="190"/>
    <cellStyle name="40% - Акцент1 4 2" xfId="191"/>
    <cellStyle name="40% - Акцент2 2" xfId="192"/>
    <cellStyle name="40% — акцент2 2" xfId="193"/>
    <cellStyle name="40% - Акцент2 2 2" xfId="194"/>
    <cellStyle name="40% - Акцент2 2 2 2" xfId="195"/>
    <cellStyle name="40% - Акцент2 2 2 2 2" xfId="196"/>
    <cellStyle name="40% - Акцент2 2 2 2 2 2" xfId="197"/>
    <cellStyle name="40% - Акцент2 2 2 2 3" xfId="198"/>
    <cellStyle name="40% - Акцент2 2 2 3" xfId="199"/>
    <cellStyle name="40% - Акцент2 2 2 3 2" xfId="200"/>
    <cellStyle name="40% - Акцент2 2 2 4" xfId="201"/>
    <cellStyle name="40% - Акцент2 2 2_План финансирования на 2013 год" xfId="202"/>
    <cellStyle name="40% - Акцент2 2 3" xfId="203"/>
    <cellStyle name="40% - Акцент2 2 3 2" xfId="204"/>
    <cellStyle name="40% - Акцент2 2 3 2 2" xfId="205"/>
    <cellStyle name="40% - Акцент2 2 3 3" xfId="206"/>
    <cellStyle name="40% - Акцент2 2 4" xfId="207"/>
    <cellStyle name="40% - Акцент2 2 4 2" xfId="208"/>
    <cellStyle name="40% - Акцент2 2 4 3" xfId="209"/>
    <cellStyle name="40% - Акцент2 2 5" xfId="210"/>
    <cellStyle name="40% - Акцент2 2 6" xfId="211"/>
    <cellStyle name="40% - Акцент2 2_План финансирования на 2013 год" xfId="212"/>
    <cellStyle name="40% - Акцент2 3" xfId="213"/>
    <cellStyle name="40% - Акцент2 3 2" xfId="214"/>
    <cellStyle name="40% - Акцент2 4" xfId="215"/>
    <cellStyle name="40% - Акцент2 4 2" xfId="216"/>
    <cellStyle name="40% - Акцент3 2" xfId="217"/>
    <cellStyle name="40% — акцент3 2" xfId="218"/>
    <cellStyle name="40% - Акцент3 2 2" xfId="219"/>
    <cellStyle name="40% - Акцент3 2 2 2" xfId="220"/>
    <cellStyle name="40% - Акцент3 2 2 2 2" xfId="221"/>
    <cellStyle name="40% - Акцент3 2 2 2 2 2" xfId="222"/>
    <cellStyle name="40% - Акцент3 2 2 2 3" xfId="223"/>
    <cellStyle name="40% - Акцент3 2 2 3" xfId="224"/>
    <cellStyle name="40% - Акцент3 2 2 3 2" xfId="225"/>
    <cellStyle name="40% - Акцент3 2 2 4" xfId="226"/>
    <cellStyle name="40% - Акцент3 2 2_План финансирования на 2013 год" xfId="227"/>
    <cellStyle name="40% - Акцент3 2 3" xfId="228"/>
    <cellStyle name="40% - Акцент3 2 3 2" xfId="229"/>
    <cellStyle name="40% - Акцент3 2 3 2 2" xfId="230"/>
    <cellStyle name="40% - Акцент3 2 3 3" xfId="231"/>
    <cellStyle name="40% - Акцент3 2 4" xfId="232"/>
    <cellStyle name="40% - Акцент3 2 4 2" xfId="233"/>
    <cellStyle name="40% - Акцент3 2 4 3" xfId="234"/>
    <cellStyle name="40% - Акцент3 2 5" xfId="235"/>
    <cellStyle name="40% - Акцент3 2 6" xfId="236"/>
    <cellStyle name="40% - Акцент3 2_Август по объектно" xfId="237"/>
    <cellStyle name="40% - Акцент3 3" xfId="238"/>
    <cellStyle name="40% - Акцент3 3 2" xfId="239"/>
    <cellStyle name="40% - Акцент3 4" xfId="240"/>
    <cellStyle name="40% - Акцент3 4 2" xfId="241"/>
    <cellStyle name="40% - Акцент4 2" xfId="242"/>
    <cellStyle name="40% — акцент4 2" xfId="243"/>
    <cellStyle name="40% - Акцент4 2 2" xfId="244"/>
    <cellStyle name="40% - Акцент4 2 2 2" xfId="245"/>
    <cellStyle name="40% - Акцент4 2 2 2 2" xfId="246"/>
    <cellStyle name="40% - Акцент4 2 2 2 2 2" xfId="247"/>
    <cellStyle name="40% - Акцент4 2 2 2 3" xfId="248"/>
    <cellStyle name="40% - Акцент4 2 2 3" xfId="249"/>
    <cellStyle name="40% - Акцент4 2 2 3 2" xfId="250"/>
    <cellStyle name="40% - Акцент4 2 2 4" xfId="251"/>
    <cellStyle name="40% - Акцент4 2 2_План финансирования на 2013 год" xfId="252"/>
    <cellStyle name="40% - Акцент4 2 3" xfId="253"/>
    <cellStyle name="40% - Акцент4 2 3 2" xfId="254"/>
    <cellStyle name="40% - Акцент4 2 3 2 2" xfId="255"/>
    <cellStyle name="40% - Акцент4 2 3 3" xfId="256"/>
    <cellStyle name="40% - Акцент4 2 4" xfId="257"/>
    <cellStyle name="40% - Акцент4 2 4 2" xfId="258"/>
    <cellStyle name="40% - Акцент4 2 4 3" xfId="259"/>
    <cellStyle name="40% - Акцент4 2 5" xfId="260"/>
    <cellStyle name="40% - Акцент4 2 6" xfId="261"/>
    <cellStyle name="40% - Акцент4 2_План финансирования на 2013 год" xfId="262"/>
    <cellStyle name="40% - Акцент4 3" xfId="263"/>
    <cellStyle name="40% - Акцент4 3 2" xfId="264"/>
    <cellStyle name="40% - Акцент4 4" xfId="265"/>
    <cellStyle name="40% - Акцент4 4 2" xfId="266"/>
    <cellStyle name="40% - Акцент5 2" xfId="267"/>
    <cellStyle name="40% — акцент5 2" xfId="268"/>
    <cellStyle name="40% - Акцент5 2 2" xfId="269"/>
    <cellStyle name="40% - Акцент5 2 2 2" xfId="270"/>
    <cellStyle name="40% - Акцент5 2 2 2 2" xfId="271"/>
    <cellStyle name="40% - Акцент5 2 2 2 2 2" xfId="272"/>
    <cellStyle name="40% - Акцент5 2 2 2 3" xfId="273"/>
    <cellStyle name="40% - Акцент5 2 2 3" xfId="274"/>
    <cellStyle name="40% - Акцент5 2 2 3 2" xfId="275"/>
    <cellStyle name="40% - Акцент5 2 2 4" xfId="276"/>
    <cellStyle name="40% - Акцент5 2 2_План финансирования на 2013 год" xfId="277"/>
    <cellStyle name="40% - Акцент5 2 3" xfId="278"/>
    <cellStyle name="40% - Акцент5 2 3 2" xfId="279"/>
    <cellStyle name="40% - Акцент5 2 3 2 2" xfId="280"/>
    <cellStyle name="40% - Акцент5 2 3 3" xfId="281"/>
    <cellStyle name="40% - Акцент5 2 4" xfId="282"/>
    <cellStyle name="40% - Акцент5 2 4 2" xfId="283"/>
    <cellStyle name="40% - Акцент5 2 4 3" xfId="284"/>
    <cellStyle name="40% - Акцент5 2 5" xfId="285"/>
    <cellStyle name="40% - Акцент5 2 6" xfId="286"/>
    <cellStyle name="40% - Акцент5 2_План финансирования на 2013 год" xfId="287"/>
    <cellStyle name="40% - Акцент5 3" xfId="288"/>
    <cellStyle name="40% - Акцент5 3 2" xfId="289"/>
    <cellStyle name="40% - Акцент5 4" xfId="290"/>
    <cellStyle name="40% - Акцент5 4 2" xfId="291"/>
    <cellStyle name="40% - Акцент6 2" xfId="292"/>
    <cellStyle name="40% — акцент6 2" xfId="293"/>
    <cellStyle name="40% - Акцент6 2 2" xfId="294"/>
    <cellStyle name="40% - Акцент6 2 2 2" xfId="295"/>
    <cellStyle name="40% - Акцент6 2 2 2 2" xfId="296"/>
    <cellStyle name="40% - Акцент6 2 2 2 2 2" xfId="297"/>
    <cellStyle name="40% - Акцент6 2 2 2 3" xfId="298"/>
    <cellStyle name="40% - Акцент6 2 2 3" xfId="299"/>
    <cellStyle name="40% - Акцент6 2 2 3 2" xfId="300"/>
    <cellStyle name="40% - Акцент6 2 2 4" xfId="301"/>
    <cellStyle name="40% - Акцент6 2 2_План финансирования на 2013 год" xfId="302"/>
    <cellStyle name="40% - Акцент6 2 3" xfId="303"/>
    <cellStyle name="40% - Акцент6 2 3 2" xfId="304"/>
    <cellStyle name="40% - Акцент6 2 3 2 2" xfId="305"/>
    <cellStyle name="40% - Акцент6 2 3 3" xfId="306"/>
    <cellStyle name="40% - Акцент6 2 4" xfId="307"/>
    <cellStyle name="40% - Акцент6 2 4 2" xfId="308"/>
    <cellStyle name="40% - Акцент6 2 4 3" xfId="309"/>
    <cellStyle name="40% - Акцент6 2 5" xfId="310"/>
    <cellStyle name="40% - Акцент6 2 6" xfId="311"/>
    <cellStyle name="40% - Акцент6 2_План финансирования на 2013 год" xfId="312"/>
    <cellStyle name="40% - Акцент6 3" xfId="313"/>
    <cellStyle name="40% - Акцент6 3 2" xfId="314"/>
    <cellStyle name="40% - Акцент6 4" xfId="315"/>
    <cellStyle name="40% - Акцент6 4 2" xfId="316"/>
    <cellStyle name="60% - Акцент1 2" xfId="317"/>
    <cellStyle name="60% — акцент1 2" xfId="318"/>
    <cellStyle name="60% - Акцент1 2 2" xfId="319"/>
    <cellStyle name="60% - Акцент1 2 2 2" xfId="320"/>
    <cellStyle name="60% - Акцент1 2 3" xfId="321"/>
    <cellStyle name="60% - Акцент1 2 4" xfId="322"/>
    <cellStyle name="60% - Акцент1 2 5" xfId="323"/>
    <cellStyle name="60% - Акцент1 2_16 МСХ 13.09.11 с проблемными" xfId="324"/>
    <cellStyle name="60% - Акцент1 3" xfId="325"/>
    <cellStyle name="60% - Акцент2 2" xfId="326"/>
    <cellStyle name="60% — акцент2 2" xfId="327"/>
    <cellStyle name="60% - Акцент2 2 2" xfId="328"/>
    <cellStyle name="60% - Акцент2 2 2 2" xfId="329"/>
    <cellStyle name="60% - Акцент2 2 3" xfId="330"/>
    <cellStyle name="60% - Акцент2 2 4" xfId="331"/>
    <cellStyle name="60% - Акцент2 2 5" xfId="332"/>
    <cellStyle name="60% - Акцент2 2_16 МСХ 13.09.11 с проблемными" xfId="333"/>
    <cellStyle name="60% - Акцент2 3" xfId="334"/>
    <cellStyle name="60% - Акцент3 2" xfId="335"/>
    <cellStyle name="60% — акцент3 2" xfId="336"/>
    <cellStyle name="60% - Акцент3 2 2" xfId="337"/>
    <cellStyle name="60% - Акцент3 2 2 2" xfId="338"/>
    <cellStyle name="60% - Акцент3 2 3" xfId="339"/>
    <cellStyle name="60% - Акцент3 2 4" xfId="340"/>
    <cellStyle name="60% - Акцент3 2 5" xfId="341"/>
    <cellStyle name="60% - Акцент3 2_16 МСХ 13.09.11 с проблемными" xfId="342"/>
    <cellStyle name="60% - Акцент3 3" xfId="343"/>
    <cellStyle name="60% - Акцент4 2" xfId="344"/>
    <cellStyle name="60% — акцент4 2" xfId="345"/>
    <cellStyle name="60% - Акцент4 2 2" xfId="346"/>
    <cellStyle name="60% - Акцент4 2 2 2" xfId="347"/>
    <cellStyle name="60% - Акцент4 2 3" xfId="348"/>
    <cellStyle name="60% - Акцент4 2 4" xfId="349"/>
    <cellStyle name="60% - Акцент4 2 5" xfId="350"/>
    <cellStyle name="60% - Акцент4 2_16 МСХ 13.09.11 с проблемными" xfId="351"/>
    <cellStyle name="60% - Акцент4 3" xfId="352"/>
    <cellStyle name="60% - Акцент5 2" xfId="353"/>
    <cellStyle name="60% — акцент5 2" xfId="354"/>
    <cellStyle name="60% - Акцент5 2 2" xfId="355"/>
    <cellStyle name="60% - Акцент5 2 2 2" xfId="356"/>
    <cellStyle name="60% - Акцент5 2 3" xfId="357"/>
    <cellStyle name="60% - Акцент5 2 4" xfId="358"/>
    <cellStyle name="60% - Акцент5 2 5" xfId="359"/>
    <cellStyle name="60% - Акцент5 2_16 МСХ 13.09.11 с проблемными" xfId="360"/>
    <cellStyle name="60% - Акцент5 3" xfId="361"/>
    <cellStyle name="60% - Акцент6 2" xfId="362"/>
    <cellStyle name="60% — акцент6 2" xfId="363"/>
    <cellStyle name="60% - Акцент6 2 2" xfId="364"/>
    <cellStyle name="60% - Акцент6 2 2 2" xfId="365"/>
    <cellStyle name="60% - Акцент6 2 3" xfId="366"/>
    <cellStyle name="60% - Акцент6 2 4" xfId="367"/>
    <cellStyle name="60% - Акцент6 2 5" xfId="368"/>
    <cellStyle name="60% - Акцент6 2_16 МСХ 13.09.11 с проблемными" xfId="369"/>
    <cellStyle name="60% - Акцент6 3" xfId="370"/>
    <cellStyle name="Cell1" xfId="371"/>
    <cellStyle name="Cell2" xfId="372"/>
    <cellStyle name="Cell3" xfId="373"/>
    <cellStyle name="Cell4" xfId="374"/>
    <cellStyle name="Cell5" xfId="375"/>
    <cellStyle name="Column1" xfId="376"/>
    <cellStyle name="Column2" xfId="377"/>
    <cellStyle name="Column3" xfId="378"/>
    <cellStyle name="Column4" xfId="379"/>
    <cellStyle name="Column5" xfId="380"/>
    <cellStyle name="Column7" xfId="381"/>
    <cellStyle name="Data" xfId="382"/>
    <cellStyle name="Excel Built-in Normal" xfId="383"/>
    <cellStyle name="Excel Built-in Normal 2" xfId="384"/>
    <cellStyle name="Heading" xfId="385"/>
    <cellStyle name="Heading1" xfId="386"/>
    <cellStyle name="Heading2" xfId="387"/>
    <cellStyle name="Heading3" xfId="388"/>
    <cellStyle name="Heading4" xfId="389"/>
    <cellStyle name="Heading4 10" xfId="390"/>
    <cellStyle name="Heading4 11" xfId="391"/>
    <cellStyle name="Heading4 2" xfId="392"/>
    <cellStyle name="Heading4 3" xfId="393"/>
    <cellStyle name="Heading4 4" xfId="394"/>
    <cellStyle name="Heading4 5" xfId="395"/>
    <cellStyle name="Heading4 6" xfId="396"/>
    <cellStyle name="Heading4 7" xfId="397"/>
    <cellStyle name="Heading4 8" xfId="398"/>
    <cellStyle name="Heading4 9" xfId="399"/>
    <cellStyle name="Name1" xfId="400"/>
    <cellStyle name="Name2" xfId="401"/>
    <cellStyle name="Name3" xfId="402"/>
    <cellStyle name="Name4" xfId="403"/>
    <cellStyle name="Name5" xfId="404"/>
    <cellStyle name="Normal 5" xfId="405"/>
    <cellStyle name="Normal 6" xfId="406"/>
    <cellStyle name="Normal_Sheet1" xfId="407"/>
    <cellStyle name="Result" xfId="408"/>
    <cellStyle name="Result2" xfId="409"/>
    <cellStyle name="S0" xfId="410"/>
    <cellStyle name="S0 2" xfId="411"/>
    <cellStyle name="S1" xfId="412"/>
    <cellStyle name="S1 2" xfId="413"/>
    <cellStyle name="S10" xfId="414"/>
    <cellStyle name="S10 2" xfId="415"/>
    <cellStyle name="S2" xfId="416"/>
    <cellStyle name="S2 2" xfId="417"/>
    <cellStyle name="S3" xfId="418"/>
    <cellStyle name="S3 2" xfId="419"/>
    <cellStyle name="S4" xfId="420"/>
    <cellStyle name="S4 2" xfId="421"/>
    <cellStyle name="S4_16 МСХ 13.09.11 с проблемными" xfId="422"/>
    <cellStyle name="S5" xfId="423"/>
    <cellStyle name="S5 2" xfId="424"/>
    <cellStyle name="S5_16 МСХ 13.09.11 с проблемными" xfId="425"/>
    <cellStyle name="S6" xfId="426"/>
    <cellStyle name="S6 2" xfId="427"/>
    <cellStyle name="S7" xfId="428"/>
    <cellStyle name="S7 2" xfId="429"/>
    <cellStyle name="S8" xfId="430"/>
    <cellStyle name="S8 2" xfId="431"/>
    <cellStyle name="S9" xfId="432"/>
    <cellStyle name="S9 2" xfId="433"/>
    <cellStyle name="S9_ПРОБЛЕМНЫЕ  2012-2014 (22.09.11)" xfId="434"/>
    <cellStyle name="Title1" xfId="435"/>
    <cellStyle name="TitleCol1" xfId="436"/>
    <cellStyle name="TitleCol1 2" xfId="437"/>
    <cellStyle name="TitleCol2" xfId="438"/>
    <cellStyle name="TitleCol2 2" xfId="439"/>
    <cellStyle name="White1" xfId="440"/>
    <cellStyle name="White2" xfId="441"/>
    <cellStyle name="White3" xfId="442"/>
    <cellStyle name="White4" xfId="443"/>
    <cellStyle name="White5" xfId="444"/>
    <cellStyle name="Акцент1 2" xfId="445"/>
    <cellStyle name="Акцент1 2 2" xfId="446"/>
    <cellStyle name="Акцент1 2 2 2" xfId="447"/>
    <cellStyle name="Акцент1 2 3" xfId="448"/>
    <cellStyle name="Акцент1 2 4" xfId="449"/>
    <cellStyle name="Акцент1 2 5" xfId="450"/>
    <cellStyle name="Акцент1 2_16 МСХ 13.09.11 с проблемными" xfId="451"/>
    <cellStyle name="Акцент1 3" xfId="452"/>
    <cellStyle name="Акцент2 2" xfId="453"/>
    <cellStyle name="Акцент2 2 2" xfId="454"/>
    <cellStyle name="Акцент2 2 2 2" xfId="455"/>
    <cellStyle name="Акцент2 2 3" xfId="456"/>
    <cellStyle name="Акцент2 2 4" xfId="457"/>
    <cellStyle name="Акцент2 2 5" xfId="458"/>
    <cellStyle name="Акцент2 2_16 МСХ 13.09.11 с проблемными" xfId="459"/>
    <cellStyle name="Акцент2 3" xfId="460"/>
    <cellStyle name="Акцент3 2" xfId="461"/>
    <cellStyle name="Акцент3 2 2" xfId="462"/>
    <cellStyle name="Акцент3 2 2 2" xfId="463"/>
    <cellStyle name="Акцент3 2 3" xfId="464"/>
    <cellStyle name="Акцент3 2 4" xfId="465"/>
    <cellStyle name="Акцент3 2 5" xfId="466"/>
    <cellStyle name="Акцент3 2_16 МСХ 13.09.11 с проблемными" xfId="467"/>
    <cellStyle name="Акцент3 3" xfId="468"/>
    <cellStyle name="Акцент4 2" xfId="469"/>
    <cellStyle name="Акцент4 2 2" xfId="470"/>
    <cellStyle name="Акцент4 2 2 2" xfId="471"/>
    <cellStyle name="Акцент4 2 3" xfId="472"/>
    <cellStyle name="Акцент4 2 4" xfId="473"/>
    <cellStyle name="Акцент4 2 5" xfId="474"/>
    <cellStyle name="Акцент4 2_16 МСХ 13.09.11 с проблемными" xfId="475"/>
    <cellStyle name="Акцент4 3" xfId="476"/>
    <cellStyle name="Акцент5 2" xfId="477"/>
    <cellStyle name="Акцент5 2 2" xfId="478"/>
    <cellStyle name="Акцент5 2 2 2" xfId="479"/>
    <cellStyle name="Акцент5 2 3" xfId="480"/>
    <cellStyle name="Акцент5 2 4" xfId="481"/>
    <cellStyle name="Акцент5 2 5" xfId="482"/>
    <cellStyle name="Акцент5 2_16 МСХ 13.09.11 с проблемными" xfId="483"/>
    <cellStyle name="Акцент5 3" xfId="484"/>
    <cellStyle name="Акцент6 2" xfId="485"/>
    <cellStyle name="Акцент6 2 2" xfId="486"/>
    <cellStyle name="Акцент6 2 2 2" xfId="487"/>
    <cellStyle name="Акцент6 2 3" xfId="488"/>
    <cellStyle name="Акцент6 2 4" xfId="489"/>
    <cellStyle name="Акцент6 2 5" xfId="490"/>
    <cellStyle name="Акцент6 2_16 МСХ 13.09.11 с проблемными" xfId="491"/>
    <cellStyle name="Акцент6 3" xfId="492"/>
    <cellStyle name="Ввод  2" xfId="493"/>
    <cellStyle name="Ввод  2 2" xfId="494"/>
    <cellStyle name="Ввод  2 2 2" xfId="495"/>
    <cellStyle name="Ввод  2 2 2 2" xfId="496"/>
    <cellStyle name="Ввод  2 2 3" xfId="497"/>
    <cellStyle name="Ввод  2 2 3 2" xfId="498"/>
    <cellStyle name="Ввод  2 2 4" xfId="499"/>
    <cellStyle name="Ввод  2 3" xfId="500"/>
    <cellStyle name="Ввод  2 3 2" xfId="501"/>
    <cellStyle name="Ввод  2 4" xfId="502"/>
    <cellStyle name="Ввод  2 4 2" xfId="503"/>
    <cellStyle name="Ввод  2 5" xfId="504"/>
    <cellStyle name="Ввод  2 5 2" xfId="505"/>
    <cellStyle name="Ввод  2 6" xfId="506"/>
    <cellStyle name="Ввод  2 6 2" xfId="507"/>
    <cellStyle name="Ввод  2 7" xfId="508"/>
    <cellStyle name="Ввод  2_Электроэнергия" xfId="509"/>
    <cellStyle name="Ввод  3" xfId="510"/>
    <cellStyle name="Ввод  3 2" xfId="511"/>
    <cellStyle name="Ввод  4" xfId="512"/>
    <cellStyle name="Вывод 2" xfId="513"/>
    <cellStyle name="Вывод 2 2" xfId="514"/>
    <cellStyle name="Вывод 2 2 2" xfId="515"/>
    <cellStyle name="Вывод 2 2 2 2" xfId="516"/>
    <cellStyle name="Вывод 2 2 3" xfId="517"/>
    <cellStyle name="Вывод 2 2 3 2" xfId="518"/>
    <cellStyle name="Вывод 2 2 4" xfId="519"/>
    <cellStyle name="Вывод 2 3" xfId="520"/>
    <cellStyle name="Вывод 2 3 2" xfId="521"/>
    <cellStyle name="Вывод 2 4" xfId="522"/>
    <cellStyle name="Вывод 2 4 2" xfId="523"/>
    <cellStyle name="Вывод 2 5" xfId="524"/>
    <cellStyle name="Вывод 2 5 2" xfId="525"/>
    <cellStyle name="Вывод 2 6" xfId="526"/>
    <cellStyle name="Вывод 2 6 2" xfId="527"/>
    <cellStyle name="Вывод 2 7" xfId="528"/>
    <cellStyle name="Вывод 2_Электроэнергия" xfId="529"/>
    <cellStyle name="Вывод 3" xfId="530"/>
    <cellStyle name="Вывод 3 2" xfId="531"/>
    <cellStyle name="Вывод 4" xfId="532"/>
    <cellStyle name="Вычисление 2" xfId="533"/>
    <cellStyle name="Вычисление 2 2" xfId="534"/>
    <cellStyle name="Вычисление 2 2 2" xfId="535"/>
    <cellStyle name="Вычисление 2 2 2 2" xfId="536"/>
    <cellStyle name="Вычисление 2 2 3" xfId="537"/>
    <cellStyle name="Вычисление 2 2 3 2" xfId="538"/>
    <cellStyle name="Вычисление 2 2 4" xfId="539"/>
    <cellStyle name="Вычисление 2 3" xfId="540"/>
    <cellStyle name="Вычисление 2 3 2" xfId="541"/>
    <cellStyle name="Вычисление 2 4" xfId="542"/>
    <cellStyle name="Вычисление 2 4 2" xfId="543"/>
    <cellStyle name="Вычисление 2 5" xfId="544"/>
    <cellStyle name="Вычисление 2 5 2" xfId="545"/>
    <cellStyle name="Вычисление 2 6" xfId="546"/>
    <cellStyle name="Вычисление 2 6 2" xfId="547"/>
    <cellStyle name="Вычисление 2 7" xfId="548"/>
    <cellStyle name="Вычисление 2_Электроэнергия" xfId="549"/>
    <cellStyle name="Вычисление 3" xfId="550"/>
    <cellStyle name="Вычисление 3 2" xfId="551"/>
    <cellStyle name="Вычисление 4" xfId="552"/>
    <cellStyle name="Гиперссылка" xfId="1469" builtinId="8"/>
    <cellStyle name="Денежный 2" xfId="553"/>
    <cellStyle name="Денежный 2 2" xfId="554"/>
    <cellStyle name="Денежный 2 3" xfId="555"/>
    <cellStyle name="Денежный 2 3 2" xfId="556"/>
    <cellStyle name="Денежный 3" xfId="557"/>
    <cellStyle name="Денежный 3 2" xfId="558"/>
    <cellStyle name="Денежный 4" xfId="559"/>
    <cellStyle name="Денежный 4 2" xfId="560"/>
    <cellStyle name="Заголовок 1 2" xfId="561"/>
    <cellStyle name="Заголовок 1 2 2" xfId="562"/>
    <cellStyle name="Заголовок 1 2 2 2" xfId="563"/>
    <cellStyle name="Заголовок 1 2 3" xfId="564"/>
    <cellStyle name="Заголовок 1 2 4" xfId="565"/>
    <cellStyle name="Заголовок 1 2 5" xfId="566"/>
    <cellStyle name="Заголовок 1 2_Электроэнергия" xfId="567"/>
    <cellStyle name="Заголовок 1 3" xfId="568"/>
    <cellStyle name="Заголовок 2 2" xfId="569"/>
    <cellStyle name="Заголовок 2 2 2" xfId="570"/>
    <cellStyle name="Заголовок 2 2 2 2" xfId="571"/>
    <cellStyle name="Заголовок 2 2 3" xfId="572"/>
    <cellStyle name="Заголовок 2 2 4" xfId="573"/>
    <cellStyle name="Заголовок 2 2 5" xfId="574"/>
    <cellStyle name="Заголовок 2 2_Электроэнергия" xfId="575"/>
    <cellStyle name="Заголовок 2 3" xfId="576"/>
    <cellStyle name="Заголовок 3 2" xfId="577"/>
    <cellStyle name="Заголовок 3 2 2" xfId="578"/>
    <cellStyle name="Заголовок 3 2 2 2" xfId="579"/>
    <cellStyle name="Заголовок 3 2 3" xfId="580"/>
    <cellStyle name="Заголовок 3 2 4" xfId="581"/>
    <cellStyle name="Заголовок 3 2 5" xfId="582"/>
    <cellStyle name="Заголовок 3 2_Электроэнергия" xfId="583"/>
    <cellStyle name="Заголовок 3 3" xfId="584"/>
    <cellStyle name="Заголовок 4 2" xfId="585"/>
    <cellStyle name="Заголовок 4 2 2" xfId="586"/>
    <cellStyle name="Заголовок 4 2 2 2" xfId="587"/>
    <cellStyle name="Заголовок 4 2 3" xfId="588"/>
    <cellStyle name="Заголовок 4 2 4" xfId="589"/>
    <cellStyle name="Заголовок 4 2 5" xfId="590"/>
    <cellStyle name="Заголовок 4 2_Электроэнергия" xfId="591"/>
    <cellStyle name="Заголовок 4 3" xfId="592"/>
    <cellStyle name="Итог 2" xfId="593"/>
    <cellStyle name="Итог 2 2" xfId="594"/>
    <cellStyle name="Итог 2 2 2" xfId="595"/>
    <cellStyle name="Итог 2 2 2 2" xfId="596"/>
    <cellStyle name="Итог 2 2 2 2 2" xfId="597"/>
    <cellStyle name="Итог 2 2 2 3" xfId="598"/>
    <cellStyle name="Итог 2 2 3" xfId="599"/>
    <cellStyle name="Итог 2 2 3 2" xfId="600"/>
    <cellStyle name="Итог 2 2 4" xfId="601"/>
    <cellStyle name="Итог 2 2 4 2" xfId="602"/>
    <cellStyle name="Итог 2 2 5" xfId="603"/>
    <cellStyle name="Итог 2 2_Электроэнергия" xfId="604"/>
    <cellStyle name="Итог 2 3" xfId="605"/>
    <cellStyle name="Итог 2 3 2" xfId="606"/>
    <cellStyle name="Итог 2 3 2 2" xfId="607"/>
    <cellStyle name="Итог 2 3 3" xfId="608"/>
    <cellStyle name="Итог 2 3 3 2" xfId="609"/>
    <cellStyle name="Итог 2 3 4" xfId="610"/>
    <cellStyle name="Итог 2 4" xfId="611"/>
    <cellStyle name="Итог 2 4 2" xfId="612"/>
    <cellStyle name="Итог 2 5" xfId="613"/>
    <cellStyle name="Итог 2 5 2" xfId="614"/>
    <cellStyle name="Итог 2 6" xfId="615"/>
    <cellStyle name="Итог 2 6 2" xfId="616"/>
    <cellStyle name="Итог 2 7" xfId="617"/>
    <cellStyle name="Итог 2_Электроэнергия" xfId="618"/>
    <cellStyle name="Итог 3" xfId="619"/>
    <cellStyle name="Итог 3 2" xfId="620"/>
    <cellStyle name="Итог 4" xfId="621"/>
    <cellStyle name="КАНДАГАЧ тел3-33-96" xfId="622"/>
    <cellStyle name="Контрольная ячейка 2" xfId="623"/>
    <cellStyle name="Контрольная ячейка 2 2" xfId="624"/>
    <cellStyle name="Контрольная ячейка 2 2 2" xfId="625"/>
    <cellStyle name="Контрольная ячейка 2 3" xfId="626"/>
    <cellStyle name="Контрольная ячейка 2 4" xfId="627"/>
    <cellStyle name="Контрольная ячейка 2 5" xfId="628"/>
    <cellStyle name="Контрольная ячейка 2_Электроэнергия" xfId="629"/>
    <cellStyle name="Контрольная ячейка 3" xfId="630"/>
    <cellStyle name="Название 2" xfId="631"/>
    <cellStyle name="Название 2 2" xfId="632"/>
    <cellStyle name="Название 2 2 2" xfId="633"/>
    <cellStyle name="Название 2 3" xfId="634"/>
    <cellStyle name="Название 2 4" xfId="635"/>
    <cellStyle name="Название 2 5" xfId="636"/>
    <cellStyle name="Название 2_Электроэнергия" xfId="637"/>
    <cellStyle name="Название 3" xfId="638"/>
    <cellStyle name="Нейтральный 2" xfId="639"/>
    <cellStyle name="Нейтральный 2 2" xfId="640"/>
    <cellStyle name="Нейтральный 2 2 2" xfId="641"/>
    <cellStyle name="Нейтральный 2 3" xfId="642"/>
    <cellStyle name="Нейтральный 2 4" xfId="643"/>
    <cellStyle name="Нейтральный 2 5" xfId="644"/>
    <cellStyle name="Нейтральный 2_Электроэнергия" xfId="645"/>
    <cellStyle name="Нейтральный 3" xfId="646"/>
    <cellStyle name="Обычный" xfId="0" builtinId="0"/>
    <cellStyle name="Обычный 10" xfId="647"/>
    <cellStyle name="Обычный 10 2" xfId="648"/>
    <cellStyle name="Обычный 10 2 2" xfId="649"/>
    <cellStyle name="Обычный 10 2 2 2" xfId="650"/>
    <cellStyle name="Обычный 10 2 3" xfId="651"/>
    <cellStyle name="Обычный 10 2 3 2" xfId="652"/>
    <cellStyle name="Обычный 10 2 4" xfId="653"/>
    <cellStyle name="Обычный 10 3" xfId="654"/>
    <cellStyle name="Обычный 10 3 2" xfId="655"/>
    <cellStyle name="Обычный 10 3 3" xfId="656"/>
    <cellStyle name="Обычный 10 4" xfId="657"/>
    <cellStyle name="Обычный 10 5" xfId="658"/>
    <cellStyle name="Обычный 10 6" xfId="659"/>
    <cellStyle name="Обычный 10 6 2" xfId="660"/>
    <cellStyle name="Обычный 10 7" xfId="661"/>
    <cellStyle name="Обычный 10 7 2" xfId="662"/>
    <cellStyle name="Обычный 10 8" xfId="663"/>
    <cellStyle name="Обычный 10_Август по объектно" xfId="664"/>
    <cellStyle name="Обычный 11" xfId="665"/>
    <cellStyle name="Обычный 11 2" xfId="666"/>
    <cellStyle name="Обычный 11 2 2" xfId="667"/>
    <cellStyle name="Обычный 11 2 2 2" xfId="668"/>
    <cellStyle name="Обычный 11 2 3" xfId="669"/>
    <cellStyle name="Обычный 11 2 3 2" xfId="670"/>
    <cellStyle name="Обычный 11 2 4" xfId="671"/>
    <cellStyle name="Обычный 11 3" xfId="672"/>
    <cellStyle name="Обычный 11 3 2" xfId="673"/>
    <cellStyle name="Обычный 11 3 2 2" xfId="674"/>
    <cellStyle name="Обычный 11 3 3" xfId="675"/>
    <cellStyle name="Обычный 11 3 3 2" xfId="676"/>
    <cellStyle name="Обычный 11 3 4" xfId="677"/>
    <cellStyle name="Обычный 11 4" xfId="678"/>
    <cellStyle name="Обычный 11 4 2" xfId="679"/>
    <cellStyle name="Обычный 11 4 2 2" xfId="680"/>
    <cellStyle name="Обычный 11 4 3" xfId="681"/>
    <cellStyle name="Обычный 11 5" xfId="682"/>
    <cellStyle name="Обычный 11 6" xfId="4"/>
    <cellStyle name="Обычный 11 7" xfId="683"/>
    <cellStyle name="Обычный 11 7 2" xfId="684"/>
    <cellStyle name="Обычный 11_Август по объектно" xfId="685"/>
    <cellStyle name="Обычный 12" xfId="686"/>
    <cellStyle name="Обычный 12 2" xfId="687"/>
    <cellStyle name="Обычный 12 2 2" xfId="688"/>
    <cellStyle name="Обычный 12 2 2 2" xfId="689"/>
    <cellStyle name="Обычный 12 2 3" xfId="690"/>
    <cellStyle name="Обычный 12 2 3 2" xfId="691"/>
    <cellStyle name="Обычный 12 2 4" xfId="692"/>
    <cellStyle name="Обычный 12 3" xfId="693"/>
    <cellStyle name="Обычный 12 3 2" xfId="694"/>
    <cellStyle name="Обычный 12 3 2 2" xfId="695"/>
    <cellStyle name="Обычный 12 3 3" xfId="696"/>
    <cellStyle name="Обычный 12 3 3 2" xfId="697"/>
    <cellStyle name="Обычный 12 3 4" xfId="698"/>
    <cellStyle name="Обычный 12 4" xfId="699"/>
    <cellStyle name="Обычный 12 4 2" xfId="700"/>
    <cellStyle name="Обычный 12 4 2 2" xfId="701"/>
    <cellStyle name="Обычный 12 4 3" xfId="702"/>
    <cellStyle name="Обычный 12 5" xfId="703"/>
    <cellStyle name="Обычный 12 6" xfId="704"/>
    <cellStyle name="Обычный 12 7" xfId="705"/>
    <cellStyle name="Обычный 12 7 2" xfId="706"/>
    <cellStyle name="Обычный 12_Август по объектно" xfId="707"/>
    <cellStyle name="Обычный 13" xfId="708"/>
    <cellStyle name="Обычный 13 2" xfId="709"/>
    <cellStyle name="Обычный 13 2 2" xfId="710"/>
    <cellStyle name="Обычный 13 3" xfId="711"/>
    <cellStyle name="Обычный 13 3 2" xfId="712"/>
    <cellStyle name="Обычный 13 4" xfId="713"/>
    <cellStyle name="Обычный 13_Гидроузел на р.Тышкан" xfId="714"/>
    <cellStyle name="Обычный 14" xfId="715"/>
    <cellStyle name="Обычный 14 2" xfId="716"/>
    <cellStyle name="Обычный 14 3" xfId="717"/>
    <cellStyle name="Обычный 14 4" xfId="718"/>
    <cellStyle name="Обычный 14_Гидроузел на р.Тышкан" xfId="719"/>
    <cellStyle name="Обычный 15" xfId="720"/>
    <cellStyle name="Обычный 15 2" xfId="721"/>
    <cellStyle name="Обычный 15 3" xfId="722"/>
    <cellStyle name="Обычный 15 4" xfId="723"/>
    <cellStyle name="Обычный 15 5" xfId="724"/>
    <cellStyle name="Обычный 16" xfId="725"/>
    <cellStyle name="Обычный 16 2" xfId="726"/>
    <cellStyle name="Обычный 16 2 2" xfId="727"/>
    <cellStyle name="Обычный 16 2 2 2" xfId="728"/>
    <cellStyle name="Обычный 16 2 3" xfId="729"/>
    <cellStyle name="Обычный 16 2 3 2" xfId="730"/>
    <cellStyle name="Обычный 16 2 4" xfId="731"/>
    <cellStyle name="Обычный 16 3" xfId="732"/>
    <cellStyle name="Обычный 16 3 2" xfId="733"/>
    <cellStyle name="Обычный 16 4" xfId="734"/>
    <cellStyle name="Обычный 16 5" xfId="735"/>
    <cellStyle name="Обычный 16 5 2" xfId="736"/>
    <cellStyle name="Обычный 16_Гидроузел на р.Тышкан" xfId="737"/>
    <cellStyle name="Обычный 17" xfId="738"/>
    <cellStyle name="Обычный 17 2" xfId="739"/>
    <cellStyle name="Обычный 17 2 2" xfId="740"/>
    <cellStyle name="Обычный 17 3" xfId="741"/>
    <cellStyle name="Обычный 17 3 2" xfId="742"/>
    <cellStyle name="Обычный 17 3 2 2" xfId="743"/>
    <cellStyle name="Обычный 17 3 2 2 2" xfId="744"/>
    <cellStyle name="Обычный 17 3 2 3" xfId="745"/>
    <cellStyle name="Обычный 17 3 2 3 2" xfId="746"/>
    <cellStyle name="Обычный 17 3 2 4" xfId="747"/>
    <cellStyle name="Обычный 17 3 3" xfId="748"/>
    <cellStyle name="Обычный 17 4" xfId="749"/>
    <cellStyle name="Обычный 17 4 2" xfId="750"/>
    <cellStyle name="Обычный 17 4 2 2" xfId="751"/>
    <cellStyle name="Обычный 17 4 3" xfId="752"/>
    <cellStyle name="Обычный 17 4 3 2" xfId="753"/>
    <cellStyle name="Обычный 17 4 4" xfId="754"/>
    <cellStyle name="Обычный 17 5" xfId="755"/>
    <cellStyle name="Обычный 17 5 2" xfId="756"/>
    <cellStyle name="Обычный 18" xfId="757"/>
    <cellStyle name="Обычный 18 2" xfId="758"/>
    <cellStyle name="Обычный 18 2 2" xfId="759"/>
    <cellStyle name="Обычный 18 3" xfId="760"/>
    <cellStyle name="Обычный 18 3 2" xfId="761"/>
    <cellStyle name="Обычный 18 3 3" xfId="762"/>
    <cellStyle name="Обычный 18 4" xfId="763"/>
    <cellStyle name="Обычный 18 5" xfId="764"/>
    <cellStyle name="Обычный 19" xfId="765"/>
    <cellStyle name="Обычный 19 2" xfId="766"/>
    <cellStyle name="Обычный 19 2 2" xfId="767"/>
    <cellStyle name="Обычный 19 3" xfId="768"/>
    <cellStyle name="Обычный 19 3 2" xfId="769"/>
    <cellStyle name="Обычный 19 3 3" xfId="770"/>
    <cellStyle name="Обычный 19 4" xfId="771"/>
    <cellStyle name="Обычный 19 5" xfId="772"/>
    <cellStyle name="Обычный 2" xfId="773"/>
    <cellStyle name="Обычный 2 10" xfId="774"/>
    <cellStyle name="Обычный 2 10 2" xfId="775"/>
    <cellStyle name="Обычный 2 10 2 2" xfId="776"/>
    <cellStyle name="Обычный 2 10 2 2 2" xfId="777"/>
    <cellStyle name="Обычный 2 10 2 3" xfId="778"/>
    <cellStyle name="Обычный 2 10 3" xfId="779"/>
    <cellStyle name="Обычный 2 10 3 2" xfId="780"/>
    <cellStyle name="Обычный 2 10 4" xfId="781"/>
    <cellStyle name="Обычный 2 11" xfId="782"/>
    <cellStyle name="Обычный 2 11 2" xfId="783"/>
    <cellStyle name="Обычный 2 11 2 2" xfId="784"/>
    <cellStyle name="Обычный 2 12" xfId="785"/>
    <cellStyle name="Обычный 2 12 2" xfId="786"/>
    <cellStyle name="Обычный 2 13" xfId="787"/>
    <cellStyle name="Обычный 2 18" xfId="788"/>
    <cellStyle name="Обычный 2 2" xfId="789"/>
    <cellStyle name="Обычный 2 2 2" xfId="790"/>
    <cellStyle name="Обычный 2 2 2 2" xfId="791"/>
    <cellStyle name="Обычный 2 2 2 2 2" xfId="792"/>
    <cellStyle name="Обычный 2 2 2 2 2 2" xfId="793"/>
    <cellStyle name="Обычный 2 2 2 2 3" xfId="794"/>
    <cellStyle name="Обычный 2 2 2 3" xfId="795"/>
    <cellStyle name="Обычный 2 2 2 3 2" xfId="796"/>
    <cellStyle name="Обычный 2 2 2 4" xfId="797"/>
    <cellStyle name="Обычный 2 2 2 5" xfId="798"/>
    <cellStyle name="Обычный 2 2 2 5 2" xfId="799"/>
    <cellStyle name="Обычный 2 2 2 6" xfId="800"/>
    <cellStyle name="Обычный 2 2 2 6 2" xfId="801"/>
    <cellStyle name="Обычный 2 2 2 6 3" xfId="802"/>
    <cellStyle name="Обычный 2 2 2 7" xfId="803"/>
    <cellStyle name="Обычный 2 2 2_Гидроузел на р.Тышкан" xfId="804"/>
    <cellStyle name="Обычный 2 2 3" xfId="805"/>
    <cellStyle name="Обычный 2 2 3 2" xfId="806"/>
    <cellStyle name="Обычный 2 2 3 2 2" xfId="807"/>
    <cellStyle name="Обычный 2 2 3 3" xfId="808"/>
    <cellStyle name="Обычный 2 2 4" xfId="809"/>
    <cellStyle name="Обычный 2 2 4 2" xfId="810"/>
    <cellStyle name="Обычный 2 2 4 2 2" xfId="811"/>
    <cellStyle name="Обычный 2 2 4 3" xfId="812"/>
    <cellStyle name="Обычный 2 2 5" xfId="813"/>
    <cellStyle name="Обычный 2 2 5 2" xfId="814"/>
    <cellStyle name="Обычный 2 2 6" xfId="815"/>
    <cellStyle name="Обычный 2 2 6 2" xfId="816"/>
    <cellStyle name="Обычный 2 2 7" xfId="817"/>
    <cellStyle name="Обычный 2 2 7 2" xfId="818"/>
    <cellStyle name="Обычный 2 2 7 2 2" xfId="819"/>
    <cellStyle name="Обычный 2 2 7 3" xfId="820"/>
    <cellStyle name="Обычный 2 2 8" xfId="821"/>
    <cellStyle name="Обычный 2 2 8 2" xfId="822"/>
    <cellStyle name="Обычный 2 2 8 2 2" xfId="823"/>
    <cellStyle name="Обычный 2 2 8 3" xfId="824"/>
    <cellStyle name="Обычный 2 2_4 МСХ 27.07.11 переигровки" xfId="825"/>
    <cellStyle name="Обычный 2 3" xfId="826"/>
    <cellStyle name="Обычный 2 3 2" xfId="827"/>
    <cellStyle name="Обычный 2 3 3" xfId="828"/>
    <cellStyle name="Обычный 2 3 3 2" xfId="829"/>
    <cellStyle name="Обычный 2 3 4" xfId="830"/>
    <cellStyle name="Обычный 2 3 4 2" xfId="831"/>
    <cellStyle name="Обычный 2 3 4 2 2" xfId="832"/>
    <cellStyle name="Обычный 2 3 4 3" xfId="833"/>
    <cellStyle name="Обычный 2 3 4 3 2" xfId="834"/>
    <cellStyle name="Обычный 2 3 4 4" xfId="835"/>
    <cellStyle name="Обычный 2 3 5" xfId="836"/>
    <cellStyle name="Обычный 2 3 6" xfId="837"/>
    <cellStyle name="Обычный 2 3 6 2" xfId="838"/>
    <cellStyle name="Обычный 2 3 7" xfId="839"/>
    <cellStyle name="Обычный 2 3_Гидроузел на р.Тышкан" xfId="840"/>
    <cellStyle name="Обычный 2 4" xfId="841"/>
    <cellStyle name="Обычный 2 4 2" xfId="842"/>
    <cellStyle name="Обычный 2 4 2 2" xfId="843"/>
    <cellStyle name="Обычный 2 4 2 2 2" xfId="844"/>
    <cellStyle name="Обычный 2 4 2 3" xfId="845"/>
    <cellStyle name="Обычный 2 4 3" xfId="846"/>
    <cellStyle name="Обычный 2 4 4" xfId="847"/>
    <cellStyle name="Обычный 2 4 5" xfId="848"/>
    <cellStyle name="Обычный 2 4 5 2" xfId="849"/>
    <cellStyle name="Обычный 2 4 6" xfId="850"/>
    <cellStyle name="Обычный 2 5" xfId="851"/>
    <cellStyle name="Обычный 2 5 2" xfId="852"/>
    <cellStyle name="Обычный 2 5 2 2" xfId="853"/>
    <cellStyle name="Обычный 2 5 2 2 2" xfId="854"/>
    <cellStyle name="Обычный 2 5 2 3" xfId="855"/>
    <cellStyle name="Обычный 2 5 2 3 2" xfId="856"/>
    <cellStyle name="Обычный 2 5 2 4" xfId="857"/>
    <cellStyle name="Обычный 2 5 3" xfId="858"/>
    <cellStyle name="Обычный 2 5 4" xfId="859"/>
    <cellStyle name="Обычный 2 5 4 2" xfId="860"/>
    <cellStyle name="Обычный 2 5 5" xfId="861"/>
    <cellStyle name="Обычный 2 6" xfId="862"/>
    <cellStyle name="Обычный 2 6 2" xfId="863"/>
    <cellStyle name="Обычный 2 6 3" xfId="864"/>
    <cellStyle name="Обычный 2 6 3 2" xfId="865"/>
    <cellStyle name="Обычный 2 6 4" xfId="866"/>
    <cellStyle name="Обычный 2 6 5" xfId="867"/>
    <cellStyle name="Обычный 2 7" xfId="868"/>
    <cellStyle name="Обычный 2 7 2" xfId="869"/>
    <cellStyle name="Обычный 2 7 3" xfId="870"/>
    <cellStyle name="Обычный 2 7 3 2" xfId="871"/>
    <cellStyle name="Обычный 2 8" xfId="872"/>
    <cellStyle name="Обычный 2 8 2" xfId="873"/>
    <cellStyle name="Обычный 2 8 3" xfId="874"/>
    <cellStyle name="Обычный 2 9" xfId="875"/>
    <cellStyle name="Обычный 2 9 2" xfId="876"/>
    <cellStyle name="Обычный 2 9 2 2" xfId="877"/>
    <cellStyle name="Обычный 2 9 2 2 2" xfId="878"/>
    <cellStyle name="Обычный 2 9 2 3" xfId="879"/>
    <cellStyle name="Обычный 2 9 3" xfId="880"/>
    <cellStyle name="Обычный 2 9 3 2" xfId="881"/>
    <cellStyle name="Обычный 2 9 4" xfId="882"/>
    <cellStyle name="Обычный 2_16 МСХ 13.09.11 с проблемными" xfId="883"/>
    <cellStyle name="Обычный 20" xfId="884"/>
    <cellStyle name="Обычный 20 2" xfId="885"/>
    <cellStyle name="Обычный 20 3" xfId="886"/>
    <cellStyle name="Обычный 20 3 2" xfId="887"/>
    <cellStyle name="Обычный 20 3 3" xfId="888"/>
    <cellStyle name="Обычный 20 4" xfId="889"/>
    <cellStyle name="Обычный 20 5" xfId="890"/>
    <cellStyle name="Обычный 21" xfId="891"/>
    <cellStyle name="Обычный 21 2" xfId="892"/>
    <cellStyle name="Обычный 21 2 2" xfId="893"/>
    <cellStyle name="Обычный 21 3" xfId="894"/>
    <cellStyle name="Обычный 21 3 2" xfId="895"/>
    <cellStyle name="Обычный 21 3 3" xfId="896"/>
    <cellStyle name="Обычный 21 4" xfId="897"/>
    <cellStyle name="Обычный 22" xfId="898"/>
    <cellStyle name="Обычный 22 2" xfId="899"/>
    <cellStyle name="Обычный 22 3" xfId="900"/>
    <cellStyle name="Обычный 22 3 2" xfId="901"/>
    <cellStyle name="Обычный 22 3 2 2" xfId="902"/>
    <cellStyle name="Обычный 22 3 2 2 2" xfId="903"/>
    <cellStyle name="Обычный 22 3 2 3" xfId="904"/>
    <cellStyle name="Обычный 22 3 3" xfId="905"/>
    <cellStyle name="Обычный 22 4" xfId="906"/>
    <cellStyle name="Обычный 22 4 2" xfId="907"/>
    <cellStyle name="Обычный 23" xfId="908"/>
    <cellStyle name="Обычный 23 2" xfId="909"/>
    <cellStyle name="Обычный 23 2 2" xfId="910"/>
    <cellStyle name="Обычный 23 2 2 2" xfId="911"/>
    <cellStyle name="Обычный 23 2 2 2 2" xfId="912"/>
    <cellStyle name="Обычный 23 2 2 3" xfId="913"/>
    <cellStyle name="Обычный 23 2 2 3 2" xfId="914"/>
    <cellStyle name="Обычный 23 2 2 3 2 2" xfId="915"/>
    <cellStyle name="Обычный 23 2 2 3 3" xfId="916"/>
    <cellStyle name="Обычный 23 2 2 3 3 2" xfId="917"/>
    <cellStyle name="Обычный 23 2 2 3 4" xfId="918"/>
    <cellStyle name="Обычный 23 2 2 4" xfId="919"/>
    <cellStyle name="Обычный 23 2 3" xfId="920"/>
    <cellStyle name="Обычный 23 2_План финансирования на 2013 год" xfId="921"/>
    <cellStyle name="Обычный 23 3" xfId="922"/>
    <cellStyle name="Обычный 23 4" xfId="923"/>
    <cellStyle name="Обычный 23 4 2" xfId="924"/>
    <cellStyle name="Обычный 23 4 2 2" xfId="925"/>
    <cellStyle name="Обычный 23 4 2 2 2" xfId="926"/>
    <cellStyle name="Обычный 23 4 2 3" xfId="927"/>
    <cellStyle name="Обычный 23 4 2 3 2" xfId="928"/>
    <cellStyle name="Обычный 23 4 2 4" xfId="929"/>
    <cellStyle name="Обычный 23 4 3" xfId="930"/>
    <cellStyle name="Обычный 23 5" xfId="931"/>
    <cellStyle name="Обычный 23 6" xfId="932"/>
    <cellStyle name="Обычный 23 7" xfId="933"/>
    <cellStyle name="Обычный 23 8" xfId="934"/>
    <cellStyle name="Обычный 23_админ.расходы" xfId="935"/>
    <cellStyle name="Обычный 24" xfId="936"/>
    <cellStyle name="Обычный 24 2" xfId="937"/>
    <cellStyle name="Обычный 24 2 2" xfId="938"/>
    <cellStyle name="Обычный 24 2 2 2" xfId="939"/>
    <cellStyle name="Обычный 24 2 3" xfId="940"/>
    <cellStyle name="Обычный 24 2 3 2" xfId="941"/>
    <cellStyle name="Обычный 24 2 4" xfId="942"/>
    <cellStyle name="Обычный 24 3" xfId="943"/>
    <cellStyle name="Обычный 24 3 2" xfId="944"/>
    <cellStyle name="Обычный 24 4" xfId="945"/>
    <cellStyle name="Обычный 24 5" xfId="946"/>
    <cellStyle name="Обычный 24 5 2" xfId="947"/>
    <cellStyle name="Обычный 24_админ.расходы" xfId="948"/>
    <cellStyle name="Обычный 25" xfId="949"/>
    <cellStyle name="Обычный 25 2" xfId="950"/>
    <cellStyle name="Обычный 25 2 2" xfId="951"/>
    <cellStyle name="Обычный 25 3" xfId="952"/>
    <cellStyle name="Обычный 25 3 2" xfId="953"/>
    <cellStyle name="Обычный 25 3 2 2" xfId="954"/>
    <cellStyle name="Обычный 25 3 3" xfId="955"/>
    <cellStyle name="Обычный 26" xfId="956"/>
    <cellStyle name="Обычный 26 2" xfId="957"/>
    <cellStyle name="Обычный 26 2 2" xfId="958"/>
    <cellStyle name="Обычный 26 2 3" xfId="959"/>
    <cellStyle name="Обычный 26 3" xfId="960"/>
    <cellStyle name="Обычный 26 4" xfId="961"/>
    <cellStyle name="Обычный 27" xfId="962"/>
    <cellStyle name="Обычный 27 2" xfId="963"/>
    <cellStyle name="Обычный 27 2 2" xfId="964"/>
    <cellStyle name="Обычный 27 3" xfId="965"/>
    <cellStyle name="Обычный 28" xfId="966"/>
    <cellStyle name="Обычный 29" xfId="967"/>
    <cellStyle name="Обычный 29 2" xfId="968"/>
    <cellStyle name="Обычный 29 2 2" xfId="969"/>
    <cellStyle name="Обычный 29 3" xfId="970"/>
    <cellStyle name="Обычный 29 4" xfId="971"/>
    <cellStyle name="Обычный 3" xfId="972"/>
    <cellStyle name="Обычный 3 10" xfId="973"/>
    <cellStyle name="Обычный 3 11" xfId="974"/>
    <cellStyle name="Обычный 3 12" xfId="975"/>
    <cellStyle name="Обычный 3 13" xfId="976"/>
    <cellStyle name="Обычный 3 2" xfId="977"/>
    <cellStyle name="Обычный 3 2 2" xfId="978"/>
    <cellStyle name="Обычный 3 2 2 2" xfId="979"/>
    <cellStyle name="Обычный 3 2 2 2 2" xfId="980"/>
    <cellStyle name="Обычный 3 2 2 3" xfId="981"/>
    <cellStyle name="Обычный 3 2 3" xfId="982"/>
    <cellStyle name="Обычный 3 2 3 2" xfId="983"/>
    <cellStyle name="Обычный 3 2 3 2 2" xfId="984"/>
    <cellStyle name="Обычный 3 2 3 3" xfId="985"/>
    <cellStyle name="Обычный 3 2 3 3 2" xfId="986"/>
    <cellStyle name="Обычный 3 2 3 4" xfId="987"/>
    <cellStyle name="Обычный 3 2 4" xfId="988"/>
    <cellStyle name="Обычный 3 2 4 2" xfId="989"/>
    <cellStyle name="Обычный 3 2 5" xfId="990"/>
    <cellStyle name="Обычный 3 2 5 2" xfId="991"/>
    <cellStyle name="Обычный 3 2 6" xfId="992"/>
    <cellStyle name="Обычный 3 2 7" xfId="993"/>
    <cellStyle name="Обычный 3 2_Каратальская плотина" xfId="994"/>
    <cellStyle name="Обычный 3 3" xfId="995"/>
    <cellStyle name="Обычный 3 3 2" xfId="996"/>
    <cellStyle name="Обычный 3 3 3" xfId="997"/>
    <cellStyle name="Обычный 3 4" xfId="998"/>
    <cellStyle name="Обычный 3 4 2" xfId="999"/>
    <cellStyle name="Обычный 3 5" xfId="1000"/>
    <cellStyle name="Обычный 3 6" xfId="1001"/>
    <cellStyle name="Обычный 3 7" xfId="1002"/>
    <cellStyle name="Обычный 3 8" xfId="1003"/>
    <cellStyle name="Обычный 3 9" xfId="1004"/>
    <cellStyle name="Обычный 3 9 2" xfId="1005"/>
    <cellStyle name="Обычный 3 9 3" xfId="1006"/>
    <cellStyle name="Обычный 3_Гидроузел на р.Тышкан" xfId="1007"/>
    <cellStyle name="Обычный 30" xfId="1008"/>
    <cellStyle name="Обычный 31" xfId="1009"/>
    <cellStyle name="Обычный 32" xfId="1010"/>
    <cellStyle name="Обычный 32 2" xfId="1011"/>
    <cellStyle name="Обычный 33" xfId="1012"/>
    <cellStyle name="Обычный 33 2" xfId="1013"/>
    <cellStyle name="Обычный 33 3" xfId="6"/>
    <cellStyle name="Обычный 33 4" xfId="1014"/>
    <cellStyle name="Обычный 34" xfId="1015"/>
    <cellStyle name="Обычный 34 2" xfId="1016"/>
    <cellStyle name="Обычный 34 3" xfId="1017"/>
    <cellStyle name="Обычный 34_План финансирования на 2013 год" xfId="1018"/>
    <cellStyle name="Обычный 35" xfId="1019"/>
    <cellStyle name="Обычный 35 2" xfId="1020"/>
    <cellStyle name="Обычный 35 3" xfId="1021"/>
    <cellStyle name="Обычный 36" xfId="1022"/>
    <cellStyle name="Обычный 37" xfId="1023"/>
    <cellStyle name="Обычный 38" xfId="1024"/>
    <cellStyle name="Обычный 39" xfId="1025"/>
    <cellStyle name="Обычный 4" xfId="1026"/>
    <cellStyle name="Обычный 4 2" xfId="1027"/>
    <cellStyle name="Обычный 4 3" xfId="1028"/>
    <cellStyle name="Обычный 4 3 2" xfId="1029"/>
    <cellStyle name="Обычный 4 3 2 2" xfId="1030"/>
    <cellStyle name="Обычный 4 3 3" xfId="1031"/>
    <cellStyle name="Обычный 4 4" xfId="1032"/>
    <cellStyle name="Обычный 4 4 2" xfId="1033"/>
    <cellStyle name="Обычный 4 5" xfId="1034"/>
    <cellStyle name="Обычный 4 5 2" xfId="1035"/>
    <cellStyle name="Обычный 4 6" xfId="1036"/>
    <cellStyle name="Обычный 4 7" xfId="1037"/>
    <cellStyle name="Обычный 4_админ.расходы" xfId="1038"/>
    <cellStyle name="Обычный 40" xfId="1039"/>
    <cellStyle name="Обычный 41" xfId="1040"/>
    <cellStyle name="Обычный 42" xfId="1041"/>
    <cellStyle name="Обычный 43" xfId="1042"/>
    <cellStyle name="Обычный 44" xfId="1043"/>
    <cellStyle name="Обычный 45" xfId="1044"/>
    <cellStyle name="Обычный 46" xfId="1045"/>
    <cellStyle name="Обычный 47" xfId="1046"/>
    <cellStyle name="Обычный 47 2" xfId="1047"/>
    <cellStyle name="Обычный 47 3" xfId="1048"/>
    <cellStyle name="Обычный 47 4" xfId="1049"/>
    <cellStyle name="Обычный 48" xfId="1050"/>
    <cellStyle name="Обычный 49" xfId="1051"/>
    <cellStyle name="Обычный 49 2" xfId="1052"/>
    <cellStyle name="Обычный 5" xfId="1053"/>
    <cellStyle name="Обычный 5 2" xfId="1054"/>
    <cellStyle name="Обычный 5 2 2" xfId="1055"/>
    <cellStyle name="Обычный 5 2 2 2" xfId="1056"/>
    <cellStyle name="Обычный 5 2 3" xfId="1057"/>
    <cellStyle name="Обычный 5 2 4" xfId="7"/>
    <cellStyle name="Обычный 5 3" xfId="1058"/>
    <cellStyle name="Обычный 5 4" xfId="1059"/>
    <cellStyle name="Обычный 5 5" xfId="1060"/>
    <cellStyle name="Обычный 5_Гидроузел на р.Тышкан" xfId="1061"/>
    <cellStyle name="Обычный 50" xfId="1062"/>
    <cellStyle name="Обычный 50 2" xfId="1063"/>
    <cellStyle name="Обычный 51" xfId="1064"/>
    <cellStyle name="Обычный 51 2" xfId="1065"/>
    <cellStyle name="Обычный 52" xfId="1066"/>
    <cellStyle name="Обычный 53" xfId="1067"/>
    <cellStyle name="Обычный 53 2" xfId="1068"/>
    <cellStyle name="Обычный 54" xfId="1069"/>
    <cellStyle name="Обычный 55" xfId="1070"/>
    <cellStyle name="Обычный 56" xfId="1071"/>
    <cellStyle name="Обычный 57" xfId="1072"/>
    <cellStyle name="Обычный 57 2" xfId="1073"/>
    <cellStyle name="Обычный 57 2 2" xfId="1074"/>
    <cellStyle name="Обычный 57 2 2 2" xfId="1075"/>
    <cellStyle name="Обычный 57 2 2 2 2" xfId="1076"/>
    <cellStyle name="Обычный 57 2 2 3" xfId="1077"/>
    <cellStyle name="Обычный 57 2 3" xfId="1078"/>
    <cellStyle name="Обычный 57 2 3 2" xfId="1079"/>
    <cellStyle name="Обычный 57 2 3 2 2" xfId="1080"/>
    <cellStyle name="Обычный 57 2 3 3" xfId="1081"/>
    <cellStyle name="Обычный 57 2 3 3 2" xfId="1082"/>
    <cellStyle name="Обычный 57 2 4" xfId="1083"/>
    <cellStyle name="Обычный 57 2 4 2" xfId="1084"/>
    <cellStyle name="Обычный 57 2 4 2 2" xfId="1085"/>
    <cellStyle name="Обычный 57 2 4 3" xfId="1086"/>
    <cellStyle name="Обычный 57 2 4 3 2" xfId="1087"/>
    <cellStyle name="Обычный 57 2 4 4" xfId="1088"/>
    <cellStyle name="Обычный 57 2 4 4 2" xfId="1089"/>
    <cellStyle name="Обычный 57 2 4 4 2 2" xfId="1090"/>
    <cellStyle name="Обычный 57 2 4 5" xfId="1091"/>
    <cellStyle name="Обычный 57 2 5" xfId="1092"/>
    <cellStyle name="Обычный 57 2 5 2" xfId="1093"/>
    <cellStyle name="Обычный 57 2 5 2 2" xfId="1094"/>
    <cellStyle name="Обычный 57 2 5 3" xfId="1095"/>
    <cellStyle name="Обычный 57 2 6" xfId="1096"/>
    <cellStyle name="Обычный 57 2 6 2" xfId="1097"/>
    <cellStyle name="Обычный 57 2 7" xfId="1098"/>
    <cellStyle name="Обычный 57 3" xfId="1099"/>
    <cellStyle name="Обычный 57 3 2" xfId="1100"/>
    <cellStyle name="Обычный 57 4" xfId="1101"/>
    <cellStyle name="Обычный 58" xfId="1102"/>
    <cellStyle name="Обычный 58 2" xfId="1103"/>
    <cellStyle name="Обычный 58 2 2" xfId="1104"/>
    <cellStyle name="Обычный 58 2 2 2" xfId="1105"/>
    <cellStyle name="Обычный 58 2 3" xfId="1106"/>
    <cellStyle name="Обычный 58 3" xfId="1107"/>
    <cellStyle name="Обычный 58 3 2" xfId="1108"/>
    <cellStyle name="Обычный 58 4" xfId="1109"/>
    <cellStyle name="Обычный 59" xfId="1110"/>
    <cellStyle name="Обычный 59 2" xfId="1111"/>
    <cellStyle name="Обычный 59 2 2" xfId="1112"/>
    <cellStyle name="Обычный 59 2 2 2" xfId="1113"/>
    <cellStyle name="Обычный 59 2 3" xfId="1114"/>
    <cellStyle name="Обычный 59 3" xfId="1115"/>
    <cellStyle name="Обычный 59 3 2" xfId="1116"/>
    <cellStyle name="Обычный 59 4" xfId="1117"/>
    <cellStyle name="Обычный 6" xfId="1118"/>
    <cellStyle name="Обычный 6 2" xfId="1119"/>
    <cellStyle name="Обычный 6 2 2" xfId="1120"/>
    <cellStyle name="Обычный 6 2 2 2" xfId="1121"/>
    <cellStyle name="Обычный 6 2 3" xfId="1122"/>
    <cellStyle name="Обычный 6 3" xfId="1123"/>
    <cellStyle name="Обычный 6 4" xfId="1124"/>
    <cellStyle name="Обычный 6 5" xfId="1125"/>
    <cellStyle name="Обычный 6 5 2" xfId="1126"/>
    <cellStyle name="Обычный 6 6" xfId="1127"/>
    <cellStyle name="Обычный 6_Гидроузел на р.Тышкан" xfId="1128"/>
    <cellStyle name="Обычный 60" xfId="1129"/>
    <cellStyle name="Обычный 61" xfId="1130"/>
    <cellStyle name="Обычный 61 2" xfId="1131"/>
    <cellStyle name="Обычный 61 2 2" xfId="1132"/>
    <cellStyle name="Обычный 61 2 2 2" xfId="1133"/>
    <cellStyle name="Обычный 61 2 3" xfId="1134"/>
    <cellStyle name="Обычный 61 3" xfId="1135"/>
    <cellStyle name="Обычный 61 3 2" xfId="1136"/>
    <cellStyle name="Обычный 61 4" xfId="1137"/>
    <cellStyle name="Обычный 62" xfId="1138"/>
    <cellStyle name="Обычный 62 2" xfId="1139"/>
    <cellStyle name="Обычный 62 2 2" xfId="1140"/>
    <cellStyle name="Обычный 62 3" xfId="1141"/>
    <cellStyle name="Обычный 63" xfId="1142"/>
    <cellStyle name="Обычный 64" xfId="1143"/>
    <cellStyle name="Обычный 64 2" xfId="1144"/>
    <cellStyle name="Обычный 64 2 2" xfId="1145"/>
    <cellStyle name="Обычный 64 3" xfId="1146"/>
    <cellStyle name="Обычный 65" xfId="1147"/>
    <cellStyle name="Обычный 65 2" xfId="1148"/>
    <cellStyle name="Обычный 65 2 2" xfId="1149"/>
    <cellStyle name="Обычный 65 3" xfId="1150"/>
    <cellStyle name="Обычный 66" xfId="1151"/>
    <cellStyle name="Обычный 66 2" xfId="1152"/>
    <cellStyle name="Обычный 66 2 2" xfId="1153"/>
    <cellStyle name="Обычный 66 3" xfId="1154"/>
    <cellStyle name="Обычный 67" xfId="1155"/>
    <cellStyle name="Обычный 67 2" xfId="1156"/>
    <cellStyle name="Обычный 67 2 2" xfId="1157"/>
    <cellStyle name="Обычный 67 3" xfId="1158"/>
    <cellStyle name="Обычный 68" xfId="1159"/>
    <cellStyle name="Обычный 68 2" xfId="1160"/>
    <cellStyle name="Обычный 68 2 2" xfId="1161"/>
    <cellStyle name="Обычный 68 3" xfId="1162"/>
    <cellStyle name="Обычный 69" xfId="1163"/>
    <cellStyle name="Обычный 69 2" xfId="1164"/>
    <cellStyle name="Обычный 69 2 2" xfId="1165"/>
    <cellStyle name="Обычный 69 2 2 2" xfId="1166"/>
    <cellStyle name="Обычный 69 2 3" xfId="1167"/>
    <cellStyle name="Обычный 69 3" xfId="1168"/>
    <cellStyle name="Обычный 69 3 2" xfId="1169"/>
    <cellStyle name="Обычный 69 4" xfId="1170"/>
    <cellStyle name="Обычный 7" xfId="1171"/>
    <cellStyle name="Обычный 7 2" xfId="1172"/>
    <cellStyle name="Обычный 7 2 2" xfId="1173"/>
    <cellStyle name="Обычный 7 2 2 2" xfId="1174"/>
    <cellStyle name="Обычный 7 2 3" xfId="1175"/>
    <cellStyle name="Обычный 7 3" xfId="1176"/>
    <cellStyle name="Обычный 7 4" xfId="1177"/>
    <cellStyle name="Обычный 7 5" xfId="1178"/>
    <cellStyle name="Обычный 7 6" xfId="1179"/>
    <cellStyle name="Обычный 7 7" xfId="1180"/>
    <cellStyle name="Обычный 7_Гидроузел на р.Тышкан" xfId="1181"/>
    <cellStyle name="Обычный 70" xfId="1182"/>
    <cellStyle name="Обычный 70 2" xfId="1183"/>
    <cellStyle name="Обычный 70 2 2" xfId="1184"/>
    <cellStyle name="Обычный 70 2 2 2" xfId="1185"/>
    <cellStyle name="Обычный 70 2 2 2 2" xfId="1186"/>
    <cellStyle name="Обычный 70 2 2 3" xfId="1187"/>
    <cellStyle name="Обычный 70 2 3" xfId="1188"/>
    <cellStyle name="Обычный 70 2 3 2" xfId="1189"/>
    <cellStyle name="Обычный 70 2 4" xfId="1190"/>
    <cellStyle name="Обычный 70 3" xfId="1191"/>
    <cellStyle name="Обычный 70 3 2" xfId="1192"/>
    <cellStyle name="Обычный 70 4" xfId="1193"/>
    <cellStyle name="Обычный 71" xfId="1194"/>
    <cellStyle name="Обычный 71 2" xfId="1195"/>
    <cellStyle name="Обычный 71 2 2" xfId="1196"/>
    <cellStyle name="Обычный 71 2 2 2" xfId="1197"/>
    <cellStyle name="Обычный 71 2 3" xfId="1198"/>
    <cellStyle name="Обычный 71 3" xfId="1199"/>
    <cellStyle name="Обычный 71 3 2" xfId="1200"/>
    <cellStyle name="Обычный 71 3 2 2" xfId="1201"/>
    <cellStyle name="Обычный 71 3 2 2 2" xfId="1202"/>
    <cellStyle name="Обычный 71 3 2 3" xfId="1203"/>
    <cellStyle name="Обычный 71 3 3" xfId="1204"/>
    <cellStyle name="Обычный 71 4" xfId="1205"/>
    <cellStyle name="Обычный 71 4 2" xfId="1206"/>
    <cellStyle name="Обычный 71 5" xfId="1207"/>
    <cellStyle name="Обычный 71 6" xfId="1208"/>
    <cellStyle name="Обычный 72" xfId="1209"/>
    <cellStyle name="Обычный 72 2" xfId="1210"/>
    <cellStyle name="Обычный 72 3" xfId="1211"/>
    <cellStyle name="Обычный 72 3 2" xfId="1212"/>
    <cellStyle name="Обычный 72 3 3" xfId="1213"/>
    <cellStyle name="Обычный 72 4" xfId="1214"/>
    <cellStyle name="Обычный 73" xfId="1215"/>
    <cellStyle name="Обычный 73 2" xfId="1216"/>
    <cellStyle name="Обычный 74" xfId="1217"/>
    <cellStyle name="Обычный 75" xfId="1218"/>
    <cellStyle name="Обычный 75 2" xfId="1219"/>
    <cellStyle name="Обычный 76" xfId="1220"/>
    <cellStyle name="Обычный 76 2" xfId="1221"/>
    <cellStyle name="Обычный 76 2 2" xfId="1222"/>
    <cellStyle name="Обычный 76 2 2 2" xfId="1223"/>
    <cellStyle name="Обычный 76 2 3" xfId="1224"/>
    <cellStyle name="Обычный 76 3" xfId="1225"/>
    <cellStyle name="Обычный 76 4" xfId="1226"/>
    <cellStyle name="Обычный 77" xfId="1227"/>
    <cellStyle name="Обычный 78" xfId="1228"/>
    <cellStyle name="Обычный 79" xfId="1229"/>
    <cellStyle name="Обычный 79 2" xfId="1230"/>
    <cellStyle name="Обычный 8" xfId="1231"/>
    <cellStyle name="Обычный 8 2" xfId="1232"/>
    <cellStyle name="Обычный 8 2 2" xfId="1233"/>
    <cellStyle name="Обычный 8 2 2 2" xfId="1234"/>
    <cellStyle name="Обычный 8 2 3" xfId="1235"/>
    <cellStyle name="Обычный 8 3" xfId="1236"/>
    <cellStyle name="Обычный 8 4" xfId="1237"/>
    <cellStyle name="Обычный 8 5" xfId="1238"/>
    <cellStyle name="Обычный 8_Гидроузел на р.Тышкан" xfId="1239"/>
    <cellStyle name="Обычный 80" xfId="1240"/>
    <cellStyle name="Обычный 80 2" xfId="1241"/>
    <cellStyle name="Обычный 81" xfId="1242"/>
    <cellStyle name="Обычный 81 2" xfId="1243"/>
    <cellStyle name="Обычный 81 2 2" xfId="1244"/>
    <cellStyle name="Обычный 81 2 2 2" xfId="1245"/>
    <cellStyle name="Обычный 81 3" xfId="1246"/>
    <cellStyle name="Обычный 81 4" xfId="1247"/>
    <cellStyle name="Обычный 82" xfId="1248"/>
    <cellStyle name="Обычный 82 2" xfId="1249"/>
    <cellStyle name="Обычный 83" xfId="1250"/>
    <cellStyle name="Обычный 83 2" xfId="1251"/>
    <cellStyle name="Обычный 84" xfId="1252"/>
    <cellStyle name="Обычный 84 2" xfId="1253"/>
    <cellStyle name="Обычный 85" xfId="1254"/>
    <cellStyle name="Обычный 86" xfId="1255"/>
    <cellStyle name="Обычный 87" xfId="1256"/>
    <cellStyle name="Обычный 9" xfId="1257"/>
    <cellStyle name="Обычный 9 2" xfId="1258"/>
    <cellStyle name="Обычный 9 2 2" xfId="1259"/>
    <cellStyle name="Обычный 9 2 2 2" xfId="1260"/>
    <cellStyle name="Обычный 9 2 3" xfId="1261"/>
    <cellStyle name="Обычный 9 3" xfId="1262"/>
    <cellStyle name="Обычный 9 4" xfId="1263"/>
    <cellStyle name="Обычный 9 8" xfId="1264"/>
    <cellStyle name="Обычный 9 9" xfId="1265"/>
    <cellStyle name="Обычный 9_Каратальская плотина" xfId="1266"/>
    <cellStyle name="Отличный" xfId="1267"/>
    <cellStyle name="Отличный 2" xfId="1268"/>
    <cellStyle name="Отличный 2 2" xfId="1269"/>
    <cellStyle name="Отличный 2 2 2" xfId="1270"/>
    <cellStyle name="Отличный 2 2 2 2" xfId="1271"/>
    <cellStyle name="Отличный 2 2 2 3" xfId="1272"/>
    <cellStyle name="Отличный 2 2 3" xfId="1273"/>
    <cellStyle name="Отличный 2 2 3 2" xfId="1274"/>
    <cellStyle name="Отличный 2 2 3 3" xfId="1275"/>
    <cellStyle name="Отличный 2 2 4" xfId="1276"/>
    <cellStyle name="Отличный 2 3" xfId="1277"/>
    <cellStyle name="Отличный 2 3 2" xfId="1278"/>
    <cellStyle name="Отличный 2 3 3" xfId="1279"/>
    <cellStyle name="Отличный 2 4" xfId="1280"/>
    <cellStyle name="Отличный 2 4 2" xfId="1281"/>
    <cellStyle name="Отличный 2 4 3" xfId="1282"/>
    <cellStyle name="Отличный 2 5" xfId="1283"/>
    <cellStyle name="Отличный 3" xfId="1284"/>
    <cellStyle name="Отличный 3 2" xfId="1285"/>
    <cellStyle name="Отличный 3 2 2" xfId="1286"/>
    <cellStyle name="Отличный 3 2 3" xfId="1287"/>
    <cellStyle name="Отличный 3 3" xfId="1288"/>
    <cellStyle name="Отличный 3 3 2" xfId="1289"/>
    <cellStyle name="Отличный 3 3 3" xfId="1290"/>
    <cellStyle name="Отличный 3 4" xfId="1291"/>
    <cellStyle name="Отличный 4" xfId="1292"/>
    <cellStyle name="Отличный 4 2" xfId="1293"/>
    <cellStyle name="Отличный 4 3" xfId="1294"/>
    <cellStyle name="Отличный 5" xfId="1295"/>
    <cellStyle name="Отличный 5 2" xfId="1296"/>
    <cellStyle name="Отличный 5 3" xfId="1297"/>
    <cellStyle name="Отличный 6" xfId="1298"/>
    <cellStyle name="Плохой 2" xfId="1299"/>
    <cellStyle name="Плохой 2 2" xfId="1300"/>
    <cellStyle name="Плохой 2 2 2" xfId="1301"/>
    <cellStyle name="Плохой 2 3" xfId="1302"/>
    <cellStyle name="Плохой 2 4" xfId="1303"/>
    <cellStyle name="Плохой 2 5" xfId="1304"/>
    <cellStyle name="Плохой 2_Электроэнергия" xfId="1305"/>
    <cellStyle name="Плохой 3" xfId="1306"/>
    <cellStyle name="Пояснение 2" xfId="1307"/>
    <cellStyle name="Пояснение 2 2" xfId="1308"/>
    <cellStyle name="Пояснение 2 2 2" xfId="1309"/>
    <cellStyle name="Пояснение 2 3" xfId="1310"/>
    <cellStyle name="Пояснение 2 4" xfId="1311"/>
    <cellStyle name="Пояснение 2 5" xfId="1312"/>
    <cellStyle name="Пояснение 2_Электроэнергия" xfId="1313"/>
    <cellStyle name="Пояснение 3" xfId="1314"/>
    <cellStyle name="Примечание 2" xfId="1315"/>
    <cellStyle name="Примечание 2 2" xfId="1316"/>
    <cellStyle name="Примечание 2 2 2" xfId="1317"/>
    <cellStyle name="Примечание 2 2 2 2" xfId="1318"/>
    <cellStyle name="Примечание 2 2 3" xfId="1319"/>
    <cellStyle name="Примечание 2 2 3 2" xfId="1320"/>
    <cellStyle name="Примечание 2 2 4" xfId="1321"/>
    <cellStyle name="Примечание 2 3" xfId="1322"/>
    <cellStyle name="Примечание 2 3 2" xfId="1323"/>
    <cellStyle name="Примечание 2 4" xfId="1324"/>
    <cellStyle name="Примечание 2 4 2" xfId="1325"/>
    <cellStyle name="Примечание 2 5" xfId="1326"/>
    <cellStyle name="Примечание 2 5 2" xfId="1327"/>
    <cellStyle name="Примечание 2 6" xfId="1328"/>
    <cellStyle name="Примечание 2 6 2" xfId="1329"/>
    <cellStyle name="Примечание 2 7" xfId="1330"/>
    <cellStyle name="Примечание 3" xfId="1331"/>
    <cellStyle name="Примечание 3 2" xfId="1332"/>
    <cellStyle name="Примечание 3 2 2" xfId="1333"/>
    <cellStyle name="Примечание 3 2 2 2" xfId="1334"/>
    <cellStyle name="Примечание 3 2 2 2 2" xfId="1335"/>
    <cellStyle name="Примечание 3 2 2 3" xfId="1336"/>
    <cellStyle name="Примечание 3 2 3" xfId="1337"/>
    <cellStyle name="Примечание 3 2 3 2" xfId="1338"/>
    <cellStyle name="Примечание 3 2 4" xfId="1339"/>
    <cellStyle name="Примечание 3 3" xfId="1340"/>
    <cellStyle name="Примечание 3 3 2" xfId="1341"/>
    <cellStyle name="Примечание 3 3 2 2" xfId="1342"/>
    <cellStyle name="Примечание 3 3 3" xfId="1343"/>
    <cellStyle name="Примечание 3 4" xfId="1344"/>
    <cellStyle name="Примечание 3 4 2" xfId="1345"/>
    <cellStyle name="Примечание 3 5" xfId="1346"/>
    <cellStyle name="Примечание 4" xfId="1347"/>
    <cellStyle name="Примечание 4 2" xfId="1348"/>
    <cellStyle name="Примечание 4 2 2" xfId="1349"/>
    <cellStyle name="Примечание 4 3" xfId="1350"/>
    <cellStyle name="Примечание 4 3 2" xfId="1351"/>
    <cellStyle name="Примечание 4 4" xfId="1352"/>
    <cellStyle name="Примечание 5" xfId="1353"/>
    <cellStyle name="Примечание 5 2" xfId="1354"/>
    <cellStyle name="Примечание 6" xfId="1355"/>
    <cellStyle name="Примечание 6 2" xfId="1356"/>
    <cellStyle name="Примечание 7" xfId="1357"/>
    <cellStyle name="Процентный" xfId="1" builtinId="5"/>
    <cellStyle name="Процентный 2" xfId="1358"/>
    <cellStyle name="Процентный 2 2" xfId="1359"/>
    <cellStyle name="Процентный 2 2 2" xfId="1360"/>
    <cellStyle name="Процентный 2 2 3" xfId="1361"/>
    <cellStyle name="Процентный 2 3" xfId="1362"/>
    <cellStyle name="Процентный 2 3 2" xfId="1363"/>
    <cellStyle name="Процентный 2 3 2 2" xfId="1364"/>
    <cellStyle name="Процентный 2 3 3" xfId="1365"/>
    <cellStyle name="Процентный 2 4" xfId="1366"/>
    <cellStyle name="Процентный 2 4 2" xfId="1367"/>
    <cellStyle name="Процентный 2 5" xfId="1368"/>
    <cellStyle name="Процентный 2 5 2" xfId="1369"/>
    <cellStyle name="Процентный 2 6" xfId="1370"/>
    <cellStyle name="Процентный 3" xfId="1371"/>
    <cellStyle name="Процентный 3 2" xfId="1372"/>
    <cellStyle name="Процентный 3 2 2" xfId="1373"/>
    <cellStyle name="Процентный 3 2 2 2" xfId="1374"/>
    <cellStyle name="Процентный 3 2 3" xfId="1375"/>
    <cellStyle name="Процентный 3 2 4" xfId="1376"/>
    <cellStyle name="Процентный 3 3" xfId="1377"/>
    <cellStyle name="Процентный 3 3 2" xfId="1378"/>
    <cellStyle name="Процентный 3 3 2 2" xfId="1379"/>
    <cellStyle name="Процентный 3 3 3" xfId="1380"/>
    <cellStyle name="Процентный 3 4" xfId="1381"/>
    <cellStyle name="Процентный 3 4 2" xfId="1382"/>
    <cellStyle name="Процентный 3 5" xfId="1383"/>
    <cellStyle name="Процентный 3 5 2" xfId="1384"/>
    <cellStyle name="Процентный 3 5 2 2" xfId="1385"/>
    <cellStyle name="Процентный 3 5 2 2 2" xfId="1386"/>
    <cellStyle name="Процентный 3 5 2 3" xfId="1387"/>
    <cellStyle name="Процентный 3 5 3" xfId="1388"/>
    <cellStyle name="Процентный 3 5 3 2" xfId="1389"/>
    <cellStyle name="Процентный 4" xfId="1390"/>
    <cellStyle name="Процентный 4 2" xfId="1391"/>
    <cellStyle name="Процентный 4 2 2" xfId="1392"/>
    <cellStyle name="Процентный 4 3" xfId="1393"/>
    <cellStyle name="Процентный 5" xfId="1394"/>
    <cellStyle name="Процентный 5 2" xfId="1395"/>
    <cellStyle name="Процентный 5 2 2" xfId="1396"/>
    <cellStyle name="Процентный 5 2 2 2" xfId="1397"/>
    <cellStyle name="Процентный 5 2 2 2 2" xfId="1398"/>
    <cellStyle name="Процентный 5 2 2 3" xfId="1399"/>
    <cellStyle name="Процентный 5 3" xfId="1400"/>
    <cellStyle name="Процентный 6" xfId="1401"/>
    <cellStyle name="Процентный 7" xfId="1402"/>
    <cellStyle name="Процентный 7 2" xfId="1403"/>
    <cellStyle name="Процентный 8" xfId="1404"/>
    <cellStyle name="Связанная ячейка 2" xfId="1405"/>
    <cellStyle name="Связанная ячейка 2 2" xfId="1406"/>
    <cellStyle name="Связанная ячейка 2 2 2" xfId="1407"/>
    <cellStyle name="Связанная ячейка 2 3" xfId="1408"/>
    <cellStyle name="Связанная ячейка 2 4" xfId="1409"/>
    <cellStyle name="Связанная ячейка 2 5" xfId="1410"/>
    <cellStyle name="Связанная ячейка 2_Электроэнергия" xfId="1411"/>
    <cellStyle name="Связанная ячейка 3" xfId="1412"/>
    <cellStyle name="Стиль 1" xfId="1413"/>
    <cellStyle name="Стиль 1 2" xfId="1414"/>
    <cellStyle name="Стиль 1 2 2" xfId="1415"/>
    <cellStyle name="Стиль 1 2 3" xfId="1416"/>
    <cellStyle name="Стиль 1 3" xfId="1417"/>
    <cellStyle name="Стиль 1 3 2" xfId="1418"/>
    <cellStyle name="Стиль 1 3 2 2" xfId="1419"/>
    <cellStyle name="Стиль 1 3 3" xfId="1420"/>
    <cellStyle name="Стиль 1 4" xfId="1421"/>
    <cellStyle name="Стиль 1 5" xfId="1422"/>
    <cellStyle name="Стиль 1 6" xfId="1423"/>
    <cellStyle name="Стиль 1_16 МСХ 13.09.11 с проблемными" xfId="1424"/>
    <cellStyle name="Супер" xfId="1425"/>
    <cellStyle name="Текст предупреждения 2" xfId="1426"/>
    <cellStyle name="Текст предупреждения 2 2" xfId="1427"/>
    <cellStyle name="Текст предупреждения 2 2 2" xfId="1428"/>
    <cellStyle name="Текст предупреждения 2 3" xfId="1429"/>
    <cellStyle name="Текст предупреждения 2 4" xfId="1430"/>
    <cellStyle name="Текст предупреждения 2 5" xfId="1431"/>
    <cellStyle name="Текст предупреждения 2_Электроэнергия" xfId="1432"/>
    <cellStyle name="Текст предупреждения 3" xfId="1433"/>
    <cellStyle name="Финансовый 2" xfId="1434"/>
    <cellStyle name="Финансовый 2 2" xfId="5"/>
    <cellStyle name="Финансовый 2 2 2" xfId="1435"/>
    <cellStyle name="Финансовый 2 2 2 2" xfId="1436"/>
    <cellStyle name="Финансовый 2 2 3" xfId="1437"/>
    <cellStyle name="Финансовый 2 2 4" xfId="1438"/>
    <cellStyle name="Финансовый 2 2 5" xfId="2"/>
    <cellStyle name="Финансовый 2 2 6" xfId="3"/>
    <cellStyle name="Финансовый 2 3" xfId="1439"/>
    <cellStyle name="Финансовый 2 3 2" xfId="1440"/>
    <cellStyle name="Финансовый 2 3 2 2" xfId="1441"/>
    <cellStyle name="Финансовый 2 3 3" xfId="1442"/>
    <cellStyle name="Финансовый 2 3 3 2" xfId="1443"/>
    <cellStyle name="Финансовый 2 3 4" xfId="1444"/>
    <cellStyle name="Финансовый 2 3 4 2" xfId="1445"/>
    <cellStyle name="Финансовый 2 4" xfId="1446"/>
    <cellStyle name="Финансовый 2 5" xfId="1447"/>
    <cellStyle name="Финансовый 2_Р-5" xfId="1448"/>
    <cellStyle name="Финансовый 3" xfId="1449"/>
    <cellStyle name="Финансовый 3 2" xfId="1450"/>
    <cellStyle name="Финансовый 3 3" xfId="1451"/>
    <cellStyle name="Финансовый 4" xfId="1452"/>
    <cellStyle name="Финансовый 4 2" xfId="1453"/>
    <cellStyle name="Финансовый 5" xfId="1454"/>
    <cellStyle name="Финансовый 5 2" xfId="1455"/>
    <cellStyle name="Финансовый 6" xfId="1456"/>
    <cellStyle name="Финансовый 7" xfId="1457"/>
    <cellStyle name="Финансовый 8" xfId="1458"/>
    <cellStyle name="Хороший 2" xfId="1459"/>
    <cellStyle name="Хороший 2 2" xfId="1460"/>
    <cellStyle name="Хороший 2 2 2" xfId="1461"/>
    <cellStyle name="Хороший 2 3" xfId="1462"/>
    <cellStyle name="Хороший 2 4" xfId="1463"/>
    <cellStyle name="Хороший 2 5" xfId="1464"/>
    <cellStyle name="Хороший 2_Электроэнергия" xfId="1465"/>
    <cellStyle name="Хороший 3" xfId="1466"/>
    <cellStyle name="Хороший 3 2" xfId="1467"/>
    <cellStyle name="Хороший 4" xfId="146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40;&#1056;&#1056;&#1040;&#1058;&#1040;&#1054;&#1054;&#1055;&#1054;&#1055;&#1056;&#1054;&#1056;&#1055;&#1054;&#1058;&#1050;&#1054;/Downloads/Users/&#1053;&#1072;&#1088;&#1080;&#1084;&#1072;&#1085;/AppData/Roaming/Microsoft/Excel/&#1055;&#1083;&#1072;&#1085;%20&#1043;&#1047;%20&#1092;&#1080;&#1083;&#1080;&#1072;&#1083;&#1072;%20&#1054;&#1044;&#1057;&#1055;%20&#1040;&#1056;&#1040;&#1051;%20&#1056;&#1043;&#1055;%20&#1050;&#1040;&#1047;&#1042;&#1054;&#1044;&#1061;&#1054;&#1047;%20&#1085;&#1072;%202014%20&#1075;&#1086;&#1076;%2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ionateo\Desktop\Quotation\Q%202010\Price%20list%202010\Jan%2010\Oracle%20Technology%20Localizable%20Price%20List%20(RM)-Oc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0"/>
      <sheetData sheetId="1">
        <row r="1">
          <cell r="A1" t="str">
            <v>01 Республиканский бюджет</v>
          </cell>
        </row>
      </sheetData>
      <sheetData sheetId="2">
        <row r="1">
          <cell r="A1" t="str">
            <v>Способ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>
        <row r="1">
          <cell r="A1">
            <v>2012</v>
          </cell>
        </row>
      </sheetData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>
        <row r="2">
          <cell r="A2" t="str">
            <v>101</v>
          </cell>
          <cell r="B2" t="str">
            <v>001</v>
          </cell>
        </row>
        <row r="3">
          <cell r="A3" t="str">
            <v>102</v>
          </cell>
          <cell r="B3" t="str">
            <v>002</v>
          </cell>
        </row>
        <row r="4">
          <cell r="A4" t="str">
            <v>104</v>
          </cell>
          <cell r="B4" t="str">
            <v>003</v>
          </cell>
        </row>
        <row r="5">
          <cell r="A5" t="str">
            <v>106</v>
          </cell>
          <cell r="B5" t="str">
            <v>004</v>
          </cell>
        </row>
        <row r="6">
          <cell r="A6" t="str">
            <v>110</v>
          </cell>
          <cell r="B6" t="str">
            <v>005</v>
          </cell>
        </row>
        <row r="7">
          <cell r="A7" t="str">
            <v>111</v>
          </cell>
          <cell r="B7" t="str">
            <v>006</v>
          </cell>
        </row>
        <row r="8">
          <cell r="A8" t="str">
            <v>112</v>
          </cell>
          <cell r="B8" t="str">
            <v>007</v>
          </cell>
        </row>
        <row r="9">
          <cell r="A9" t="str">
            <v>120</v>
          </cell>
          <cell r="B9" t="str">
            <v>008</v>
          </cell>
        </row>
        <row r="10">
          <cell r="A10" t="str">
            <v>121</v>
          </cell>
          <cell r="B10" t="str">
            <v>009</v>
          </cell>
        </row>
        <row r="11">
          <cell r="A11" t="str">
            <v>122</v>
          </cell>
          <cell r="B11" t="str">
            <v>010</v>
          </cell>
        </row>
        <row r="12">
          <cell r="A12" t="str">
            <v>123</v>
          </cell>
          <cell r="B12" t="str">
            <v>011</v>
          </cell>
        </row>
        <row r="13">
          <cell r="A13" t="str">
            <v>201</v>
          </cell>
          <cell r="B13" t="str">
            <v>012</v>
          </cell>
        </row>
        <row r="14">
          <cell r="A14" t="str">
            <v>202</v>
          </cell>
          <cell r="B14" t="str">
            <v>013</v>
          </cell>
        </row>
        <row r="15">
          <cell r="A15" t="str">
            <v>203</v>
          </cell>
          <cell r="B15" t="str">
            <v>014</v>
          </cell>
        </row>
        <row r="16">
          <cell r="A16" t="str">
            <v>204</v>
          </cell>
          <cell r="B16" t="str">
            <v>015</v>
          </cell>
        </row>
        <row r="17">
          <cell r="A17" t="str">
            <v>208</v>
          </cell>
          <cell r="B17" t="str">
            <v>016</v>
          </cell>
        </row>
        <row r="18">
          <cell r="A18" t="str">
            <v>212</v>
          </cell>
          <cell r="B18" t="str">
            <v>017</v>
          </cell>
        </row>
        <row r="19">
          <cell r="A19" t="str">
            <v>213</v>
          </cell>
          <cell r="B19" t="str">
            <v>018</v>
          </cell>
        </row>
        <row r="20">
          <cell r="A20" t="str">
            <v>214</v>
          </cell>
          <cell r="B20" t="str">
            <v>019</v>
          </cell>
        </row>
        <row r="21">
          <cell r="A21" t="str">
            <v>215</v>
          </cell>
          <cell r="B21" t="str">
            <v>020</v>
          </cell>
        </row>
        <row r="22">
          <cell r="A22" t="str">
            <v>217</v>
          </cell>
          <cell r="B22" t="str">
            <v>021</v>
          </cell>
        </row>
        <row r="23">
          <cell r="A23" t="str">
            <v>220</v>
          </cell>
          <cell r="B23" t="str">
            <v>022</v>
          </cell>
        </row>
        <row r="24">
          <cell r="A24" t="str">
            <v>221</v>
          </cell>
          <cell r="B24" t="str">
            <v>023</v>
          </cell>
        </row>
        <row r="25">
          <cell r="A25" t="str">
            <v>222</v>
          </cell>
          <cell r="B25" t="str">
            <v>024</v>
          </cell>
        </row>
        <row r="26">
          <cell r="A26" t="str">
            <v>225</v>
          </cell>
          <cell r="B26" t="str">
            <v>025</v>
          </cell>
        </row>
        <row r="27">
          <cell r="A27" t="str">
            <v>226</v>
          </cell>
          <cell r="B27" t="str">
            <v>026</v>
          </cell>
        </row>
        <row r="28">
          <cell r="A28" t="str">
            <v>231</v>
          </cell>
          <cell r="B28" t="str">
            <v>027</v>
          </cell>
        </row>
        <row r="29">
          <cell r="A29" t="str">
            <v>233</v>
          </cell>
          <cell r="B29" t="str">
            <v>028</v>
          </cell>
        </row>
        <row r="30">
          <cell r="A30" t="str">
            <v>234</v>
          </cell>
          <cell r="B30" t="str">
            <v>029</v>
          </cell>
        </row>
        <row r="31">
          <cell r="A31" t="str">
            <v>235</v>
          </cell>
          <cell r="B31" t="str">
            <v>030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gp_sarkan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tabSelected="1" view="pageBreakPreview" topLeftCell="B1" zoomScaleSheetLayoutView="100" workbookViewId="0">
      <pane xSplit="3" ySplit="5" topLeftCell="H6" activePane="bottomRight" state="frozen"/>
      <selection activeCell="B1" sqref="B1"/>
      <selection pane="topRight" activeCell="E1" sqref="E1"/>
      <selection pane="bottomLeft" activeCell="B4" sqref="B4"/>
      <selection pane="bottomRight" activeCell="D93" sqref="D93"/>
    </sheetView>
  </sheetViews>
  <sheetFormatPr defaultColWidth="8.85546875" defaultRowHeight="12"/>
  <cols>
    <col min="1" max="1" width="4" style="1" hidden="1" customWidth="1"/>
    <col min="2" max="2" width="6.5703125" style="1" customWidth="1"/>
    <col min="3" max="3" width="49.42578125" style="1" customWidth="1"/>
    <col min="4" max="4" width="13.7109375" style="8" customWidth="1"/>
    <col min="5" max="5" width="14.85546875" style="8" customWidth="1"/>
    <col min="6" max="6" width="13.42578125" style="8" customWidth="1"/>
    <col min="7" max="7" width="15.5703125" style="8" customWidth="1"/>
    <col min="8" max="8" width="13" style="8" customWidth="1"/>
    <col min="9" max="9" width="14.5703125" style="8" customWidth="1"/>
    <col min="10" max="10" width="15.5703125" style="8" customWidth="1"/>
    <col min="11" max="11" width="0" style="1" hidden="1" customWidth="1"/>
    <col min="12" max="12" width="14.85546875" style="1" customWidth="1"/>
    <col min="13" max="13" width="46.5703125" style="1" customWidth="1"/>
    <col min="14" max="14" width="9.5703125" style="1" bestFit="1" customWidth="1"/>
    <col min="15" max="16384" width="8.85546875" style="1"/>
  </cols>
  <sheetData>
    <row r="1" spans="1:13" ht="15.75">
      <c r="B1" s="68" t="s">
        <v>136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5.75">
      <c r="B2" s="68" t="s">
        <v>110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2" customHeight="1">
      <c r="B3" s="68" t="s">
        <v>137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5.75">
      <c r="B4" s="23"/>
      <c r="C4" s="23"/>
      <c r="D4" s="24"/>
      <c r="E4" s="24"/>
      <c r="F4" s="24"/>
      <c r="G4" s="24"/>
      <c r="H4" s="24"/>
      <c r="I4" s="24"/>
      <c r="J4" s="24"/>
      <c r="K4" s="23"/>
      <c r="L4" s="23"/>
      <c r="M4" s="23"/>
    </row>
    <row r="5" spans="1:13" ht="47.25">
      <c r="A5" s="2" t="s">
        <v>0</v>
      </c>
      <c r="B5" s="25" t="s">
        <v>1</v>
      </c>
      <c r="C5" s="26" t="s">
        <v>2</v>
      </c>
      <c r="D5" s="26" t="s">
        <v>3</v>
      </c>
      <c r="E5" s="27" t="s">
        <v>4</v>
      </c>
      <c r="F5" s="27" t="s">
        <v>106</v>
      </c>
      <c r="G5" s="27" t="s">
        <v>5</v>
      </c>
      <c r="H5" s="27" t="s">
        <v>107</v>
      </c>
      <c r="I5" s="27" t="s">
        <v>108</v>
      </c>
      <c r="J5" s="27" t="s">
        <v>113</v>
      </c>
      <c r="K5" s="23"/>
      <c r="L5" s="27" t="s">
        <v>111</v>
      </c>
      <c r="M5" s="27" t="s">
        <v>112</v>
      </c>
    </row>
    <row r="6" spans="1:13" ht="31.5">
      <c r="A6" s="4" t="s">
        <v>6</v>
      </c>
      <c r="B6" s="26" t="s">
        <v>7</v>
      </c>
      <c r="C6" s="28" t="s">
        <v>193</v>
      </c>
      <c r="D6" s="29" t="s">
        <v>8</v>
      </c>
      <c r="E6" s="30">
        <f t="shared" ref="E6:K6" si="0">+E7+E16+E21+E22+E25+E38</f>
        <v>307815.163</v>
      </c>
      <c r="F6" s="30">
        <f t="shared" si="0"/>
        <v>179558.84508333335</v>
      </c>
      <c r="G6" s="30">
        <f t="shared" si="0"/>
        <v>266498.99800000002</v>
      </c>
      <c r="H6" s="30">
        <f t="shared" si="0"/>
        <v>111041.24916666668</v>
      </c>
      <c r="I6" s="30">
        <f t="shared" si="0"/>
        <v>290600.09425000002</v>
      </c>
      <c r="J6" s="30">
        <f t="shared" si="0"/>
        <v>228335.36700000003</v>
      </c>
      <c r="K6" s="30">
        <f t="shared" si="0"/>
        <v>0</v>
      </c>
      <c r="L6" s="30">
        <f>((J6*100)/I6)-100</f>
        <v>-21.426258450017684</v>
      </c>
      <c r="M6" s="31"/>
    </row>
    <row r="7" spans="1:13" ht="15.75">
      <c r="A7" s="3">
        <v>1</v>
      </c>
      <c r="B7" s="26" t="s">
        <v>9</v>
      </c>
      <c r="C7" s="32" t="s">
        <v>10</v>
      </c>
      <c r="D7" s="29" t="s">
        <v>8</v>
      </c>
      <c r="E7" s="30">
        <f>SUM(E9:E15)</f>
        <v>30572.816999999999</v>
      </c>
      <c r="F7" s="30">
        <f>SUM(F9:F15)</f>
        <v>17834.143250000001</v>
      </c>
      <c r="G7" s="30">
        <f t="shared" ref="G7" si="1">SUM(G9:G15)</f>
        <v>26285.128000000001</v>
      </c>
      <c r="H7" s="30">
        <f>SUM(H9:H15)</f>
        <v>10952.136666666667</v>
      </c>
      <c r="I7" s="30">
        <f>SUM(I9:I15)</f>
        <v>28786.279916666666</v>
      </c>
      <c r="J7" s="30">
        <f>SUM(J9:J15)</f>
        <v>33513.800000000003</v>
      </c>
      <c r="K7" s="30">
        <f t="shared" ref="K7" si="2">SUM(K9:K15)</f>
        <v>0</v>
      </c>
      <c r="L7" s="30">
        <f t="shared" ref="L7:L58" si="3">((J7*100)/I7)-100</f>
        <v>16.422823987743556</v>
      </c>
      <c r="M7" s="31"/>
    </row>
    <row r="8" spans="1:13" ht="15.75">
      <c r="A8" s="4"/>
      <c r="B8" s="29"/>
      <c r="C8" s="33" t="s">
        <v>11</v>
      </c>
      <c r="D8" s="34"/>
      <c r="E8" s="35"/>
      <c r="F8" s="35"/>
      <c r="G8" s="35"/>
      <c r="H8" s="35"/>
      <c r="I8" s="35"/>
      <c r="J8" s="35"/>
      <c r="K8" s="23"/>
      <c r="L8" s="30"/>
      <c r="M8" s="31"/>
    </row>
    <row r="9" spans="1:13" ht="15.75">
      <c r="A9" s="5"/>
      <c r="B9" s="69" t="s">
        <v>138</v>
      </c>
      <c r="C9" s="36" t="s">
        <v>12</v>
      </c>
      <c r="D9" s="34" t="s">
        <v>8</v>
      </c>
      <c r="E9" s="35">
        <v>4349.3599999999997</v>
      </c>
      <c r="F9" s="35">
        <f>E9/12*7</f>
        <v>2537.1266666666666</v>
      </c>
      <c r="G9" s="35">
        <v>9142.3510000000006</v>
      </c>
      <c r="H9" s="35">
        <f>+G9/12*5</f>
        <v>3809.3129166666672</v>
      </c>
      <c r="I9" s="35">
        <f>+H9+F9</f>
        <v>6346.4395833333338</v>
      </c>
      <c r="J9" s="35">
        <v>5211.2730000000001</v>
      </c>
      <c r="K9" s="23"/>
      <c r="L9" s="37">
        <f t="shared" si="3"/>
        <v>-17.886668082596188</v>
      </c>
      <c r="M9" s="31" t="s">
        <v>115</v>
      </c>
    </row>
    <row r="10" spans="1:13" ht="15.75">
      <c r="A10" s="4"/>
      <c r="B10" s="69" t="s">
        <v>139</v>
      </c>
      <c r="C10" s="36" t="s">
        <v>13</v>
      </c>
      <c r="D10" s="34" t="s">
        <v>8</v>
      </c>
      <c r="E10" s="35">
        <v>15522.621999999999</v>
      </c>
      <c r="F10" s="35">
        <f t="shared" ref="F10:F14" si="4">E10/12*7</f>
        <v>9054.8628333333327</v>
      </c>
      <c r="G10" s="35">
        <v>12585.119000000001</v>
      </c>
      <c r="H10" s="35">
        <f t="shared" ref="H10:H14" si="5">+G10/12*5</f>
        <v>5243.7995833333334</v>
      </c>
      <c r="I10" s="35">
        <f t="shared" ref="I10:I14" si="6">+H10+F10</f>
        <v>14298.662416666666</v>
      </c>
      <c r="J10" s="35">
        <v>14467.071</v>
      </c>
      <c r="K10" s="23"/>
      <c r="L10" s="37">
        <f t="shared" si="3"/>
        <v>1.1777925684645538</v>
      </c>
      <c r="M10" s="31" t="s">
        <v>114</v>
      </c>
    </row>
    <row r="11" spans="1:13" ht="15.75">
      <c r="A11" s="4"/>
      <c r="B11" s="69" t="s">
        <v>140</v>
      </c>
      <c r="C11" s="36" t="s">
        <v>14</v>
      </c>
      <c r="D11" s="34" t="s">
        <v>8</v>
      </c>
      <c r="E11" s="35">
        <v>6371</v>
      </c>
      <c r="F11" s="35">
        <f t="shared" si="4"/>
        <v>3716.4166666666665</v>
      </c>
      <c r="G11" s="35"/>
      <c r="H11" s="35">
        <f t="shared" si="5"/>
        <v>0</v>
      </c>
      <c r="I11" s="35">
        <f t="shared" si="6"/>
        <v>3716.4166666666665</v>
      </c>
      <c r="J11" s="35">
        <v>9616.4710000000014</v>
      </c>
      <c r="K11" s="23"/>
      <c r="L11" s="37">
        <f t="shared" si="3"/>
        <v>158.75653519295025</v>
      </c>
      <c r="M11" s="31" t="s">
        <v>114</v>
      </c>
    </row>
    <row r="12" spans="1:13" ht="15.75">
      <c r="A12" s="4"/>
      <c r="B12" s="69" t="s">
        <v>141</v>
      </c>
      <c r="C12" s="36" t="s">
        <v>15</v>
      </c>
      <c r="D12" s="34" t="s">
        <v>8</v>
      </c>
      <c r="E12" s="35">
        <f>236.25+294.51</f>
        <v>530.76</v>
      </c>
      <c r="F12" s="35">
        <f t="shared" si="4"/>
        <v>309.60999999999996</v>
      </c>
      <c r="G12" s="35">
        <v>470.29399999999998</v>
      </c>
      <c r="H12" s="35">
        <f t="shared" si="5"/>
        <v>195.95583333333335</v>
      </c>
      <c r="I12" s="35">
        <f t="shared" si="6"/>
        <v>505.56583333333333</v>
      </c>
      <c r="J12" s="35">
        <v>353.54599999999999</v>
      </c>
      <c r="K12" s="23"/>
      <c r="L12" s="37">
        <f t="shared" si="3"/>
        <v>-30.069245845002058</v>
      </c>
      <c r="M12" s="31" t="s">
        <v>115</v>
      </c>
    </row>
    <row r="13" spans="1:13" ht="15.75">
      <c r="A13" s="4"/>
      <c r="B13" s="69" t="s">
        <v>142</v>
      </c>
      <c r="C13" s="36" t="s">
        <v>16</v>
      </c>
      <c r="D13" s="34" t="s">
        <v>8</v>
      </c>
      <c r="E13" s="35">
        <f>882.56+1176.295</f>
        <v>2058.855</v>
      </c>
      <c r="F13" s="35">
        <f t="shared" si="4"/>
        <v>1200.99875</v>
      </c>
      <c r="G13" s="35">
        <v>2260.1370000000002</v>
      </c>
      <c r="H13" s="35">
        <f t="shared" si="5"/>
        <v>941.72375</v>
      </c>
      <c r="I13" s="35">
        <f t="shared" si="6"/>
        <v>2142.7224999999999</v>
      </c>
      <c r="J13" s="35">
        <v>2101.5949999999998</v>
      </c>
      <c r="K13" s="23"/>
      <c r="L13" s="37">
        <f t="shared" si="3"/>
        <v>-1.9194039358806378</v>
      </c>
      <c r="M13" s="31" t="s">
        <v>115</v>
      </c>
    </row>
    <row r="14" spans="1:13" ht="15.75">
      <c r="A14" s="4"/>
      <c r="B14" s="69" t="s">
        <v>143</v>
      </c>
      <c r="C14" s="36" t="s">
        <v>17</v>
      </c>
      <c r="D14" s="34" t="s">
        <v>18</v>
      </c>
      <c r="E14" s="35">
        <v>1740.22</v>
      </c>
      <c r="F14" s="35">
        <f t="shared" si="4"/>
        <v>1015.1283333333334</v>
      </c>
      <c r="G14" s="35">
        <v>1827.2270000000001</v>
      </c>
      <c r="H14" s="35">
        <f t="shared" si="5"/>
        <v>761.34458333333339</v>
      </c>
      <c r="I14" s="35">
        <f t="shared" si="6"/>
        <v>1776.4729166666668</v>
      </c>
      <c r="J14" s="35">
        <v>1763.8440000000001</v>
      </c>
      <c r="K14" s="23"/>
      <c r="L14" s="37">
        <f t="shared" si="3"/>
        <v>-0.71089835078170438</v>
      </c>
      <c r="M14" s="31" t="s">
        <v>116</v>
      </c>
    </row>
    <row r="15" spans="1:13" ht="15.75">
      <c r="A15" s="4"/>
      <c r="B15" s="69" t="s">
        <v>144</v>
      </c>
      <c r="C15" s="36" t="s">
        <v>19</v>
      </c>
      <c r="D15" s="34" t="s">
        <v>18</v>
      </c>
      <c r="E15" s="35"/>
      <c r="F15" s="35"/>
      <c r="G15" s="35"/>
      <c r="H15" s="35"/>
      <c r="I15" s="35"/>
      <c r="J15" s="35"/>
      <c r="K15" s="23"/>
      <c r="L15" s="30"/>
      <c r="M15" s="31"/>
    </row>
    <row r="16" spans="1:13" ht="15.75">
      <c r="A16" s="3">
        <v>2</v>
      </c>
      <c r="B16" s="26" t="s">
        <v>20</v>
      </c>
      <c r="C16" s="32" t="s">
        <v>21</v>
      </c>
      <c r="D16" s="34" t="s">
        <v>8</v>
      </c>
      <c r="E16" s="38">
        <f t="shared" ref="E16:J16" si="7">SUM(E18:E20)</f>
        <v>198287.557</v>
      </c>
      <c r="F16" s="38">
        <f t="shared" si="7"/>
        <v>115667.74158333334</v>
      </c>
      <c r="G16" s="38">
        <f t="shared" si="7"/>
        <v>164298.98700000002</v>
      </c>
      <c r="H16" s="38">
        <f t="shared" si="7"/>
        <v>68457.911250000005</v>
      </c>
      <c r="I16" s="38">
        <f t="shared" si="7"/>
        <v>184125.65283333336</v>
      </c>
      <c r="J16" s="38">
        <f t="shared" si="7"/>
        <v>159563.111</v>
      </c>
      <c r="K16" s="38">
        <f t="shared" ref="K16" si="8">SUM(K18:K20)</f>
        <v>0</v>
      </c>
      <c r="L16" s="30">
        <f t="shared" si="3"/>
        <v>-13.340097621034289</v>
      </c>
      <c r="M16" s="31"/>
    </row>
    <row r="17" spans="1:13" ht="15.75">
      <c r="A17" s="6"/>
      <c r="B17" s="36"/>
      <c r="C17" s="39" t="s">
        <v>11</v>
      </c>
      <c r="D17" s="34"/>
      <c r="E17" s="35"/>
      <c r="F17" s="35"/>
      <c r="G17" s="35"/>
      <c r="H17" s="35"/>
      <c r="I17" s="35"/>
      <c r="J17" s="35"/>
      <c r="K17" s="23"/>
      <c r="L17" s="30"/>
      <c r="M17" s="31"/>
    </row>
    <row r="18" spans="1:13" ht="31.5">
      <c r="A18" s="4"/>
      <c r="B18" s="69" t="s">
        <v>145</v>
      </c>
      <c r="C18" s="40" t="s">
        <v>22</v>
      </c>
      <c r="D18" s="34" t="s">
        <v>8</v>
      </c>
      <c r="E18" s="35">
        <v>179809</v>
      </c>
      <c r="F18" s="35">
        <f t="shared" ref="F18:F20" si="9">E18/12*7</f>
        <v>104888.58333333334</v>
      </c>
      <c r="G18" s="35">
        <v>148244.141</v>
      </c>
      <c r="H18" s="35">
        <f t="shared" ref="H18:H20" si="10">+G18/12*5</f>
        <v>61768.39208333334</v>
      </c>
      <c r="I18" s="35">
        <f>+H18+F18</f>
        <v>166656.97541666668</v>
      </c>
      <c r="J18" s="35">
        <v>144891.19699999999</v>
      </c>
      <c r="K18" s="23"/>
      <c r="L18" s="35">
        <f t="shared" si="3"/>
        <v>-13.060226469518653</v>
      </c>
      <c r="M18" s="31" t="s">
        <v>115</v>
      </c>
    </row>
    <row r="19" spans="1:13" ht="15.75">
      <c r="A19" s="4"/>
      <c r="B19" s="69" t="s">
        <v>146</v>
      </c>
      <c r="C19" s="36" t="s">
        <v>23</v>
      </c>
      <c r="D19" s="34" t="s">
        <v>8</v>
      </c>
      <c r="E19" s="35">
        <v>17948.237000000001</v>
      </c>
      <c r="F19" s="35">
        <f t="shared" si="9"/>
        <v>10469.804916666666</v>
      </c>
      <c r="G19" s="35">
        <v>15227.575000000001</v>
      </c>
      <c r="H19" s="35">
        <f t="shared" si="10"/>
        <v>6344.822916666667</v>
      </c>
      <c r="I19" s="35">
        <f>+H19+F19</f>
        <v>16814.627833333332</v>
      </c>
      <c r="J19" s="35">
        <v>12585.706</v>
      </c>
      <c r="K19" s="23"/>
      <c r="L19" s="37">
        <f t="shared" si="3"/>
        <v>-25.150255332740187</v>
      </c>
      <c r="M19" s="31" t="s">
        <v>115</v>
      </c>
    </row>
    <row r="20" spans="1:13" ht="15.75">
      <c r="A20" s="4"/>
      <c r="B20" s="69" t="s">
        <v>147</v>
      </c>
      <c r="C20" s="36" t="s">
        <v>24</v>
      </c>
      <c r="D20" s="34" t="s">
        <v>8</v>
      </c>
      <c r="E20" s="35">
        <v>530.32000000000005</v>
      </c>
      <c r="F20" s="35">
        <f t="shared" si="9"/>
        <v>309.35333333333335</v>
      </c>
      <c r="G20" s="35">
        <v>827.27099999999996</v>
      </c>
      <c r="H20" s="35">
        <f t="shared" si="10"/>
        <v>344.69625000000002</v>
      </c>
      <c r="I20" s="35">
        <f>+H20+F20</f>
        <v>654.04958333333343</v>
      </c>
      <c r="J20" s="35">
        <v>2086.2080000000001</v>
      </c>
      <c r="K20" s="23"/>
      <c r="L20" s="37">
        <f t="shared" si="3"/>
        <v>218.96786622319024</v>
      </c>
      <c r="M20" s="31" t="s">
        <v>116</v>
      </c>
    </row>
    <row r="21" spans="1:13" ht="15.75">
      <c r="A21" s="3">
        <v>3</v>
      </c>
      <c r="B21" s="26" t="s">
        <v>25</v>
      </c>
      <c r="C21" s="32" t="s">
        <v>26</v>
      </c>
      <c r="D21" s="34" t="s">
        <v>8</v>
      </c>
      <c r="E21" s="38">
        <v>49204.423999999999</v>
      </c>
      <c r="F21" s="35">
        <f>E21/12*7</f>
        <v>28702.580666666665</v>
      </c>
      <c r="G21" s="38">
        <v>45467</v>
      </c>
      <c r="H21" s="38">
        <f>+G21/12*5</f>
        <v>18944.583333333332</v>
      </c>
      <c r="I21" s="38">
        <f>+H21+F21</f>
        <v>47647.163999999997</v>
      </c>
      <c r="J21" s="38">
        <v>15115.398000000001</v>
      </c>
      <c r="K21" s="23"/>
      <c r="L21" s="30">
        <f t="shared" si="3"/>
        <v>-68.276395212105385</v>
      </c>
      <c r="M21" s="31" t="s">
        <v>115</v>
      </c>
    </row>
    <row r="22" spans="1:13" ht="15.75">
      <c r="A22" s="4">
        <v>4</v>
      </c>
      <c r="B22" s="26" t="s">
        <v>27</v>
      </c>
      <c r="C22" s="32" t="s">
        <v>28</v>
      </c>
      <c r="D22" s="34" t="s">
        <v>8</v>
      </c>
      <c r="E22" s="38">
        <f t="shared" ref="E22:J22" si="11">SUM(E24:E24)</f>
        <v>18882.98</v>
      </c>
      <c r="F22" s="38">
        <f t="shared" si="11"/>
        <v>11015.071666666667</v>
      </c>
      <c r="G22" s="38">
        <f t="shared" si="11"/>
        <v>18234.143</v>
      </c>
      <c r="H22" s="38">
        <f t="shared" si="11"/>
        <v>7597.5595833333327</v>
      </c>
      <c r="I22" s="38">
        <f t="shared" si="11"/>
        <v>18612.631249999999</v>
      </c>
      <c r="J22" s="38">
        <f t="shared" si="11"/>
        <v>7266.04</v>
      </c>
      <c r="K22" s="38">
        <f t="shared" ref="K22" si="12">SUM(K24:K24)</f>
        <v>0</v>
      </c>
      <c r="L22" s="30">
        <f t="shared" si="3"/>
        <v>-60.961779651654567</v>
      </c>
      <c r="M22" s="31"/>
    </row>
    <row r="23" spans="1:13" ht="15.75">
      <c r="A23" s="4"/>
      <c r="B23" s="29"/>
      <c r="C23" s="39" t="s">
        <v>11</v>
      </c>
      <c r="D23" s="34"/>
      <c r="E23" s="35"/>
      <c r="F23" s="35"/>
      <c r="G23" s="35"/>
      <c r="H23" s="35"/>
      <c r="I23" s="35"/>
      <c r="J23" s="35"/>
      <c r="K23" s="23"/>
      <c r="L23" s="30"/>
      <c r="M23" s="31"/>
    </row>
    <row r="24" spans="1:13" ht="31.5">
      <c r="A24" s="4"/>
      <c r="B24" s="69" t="s">
        <v>148</v>
      </c>
      <c r="C24" s="41" t="s">
        <v>29</v>
      </c>
      <c r="D24" s="34" t="s">
        <v>8</v>
      </c>
      <c r="E24" s="35">
        <v>18882.98</v>
      </c>
      <c r="F24" s="35">
        <f>E24/12*7</f>
        <v>11015.071666666667</v>
      </c>
      <c r="G24" s="35">
        <v>18234.143</v>
      </c>
      <c r="H24" s="35">
        <f t="shared" ref="H24" si="13">+G24/12*5</f>
        <v>7597.5595833333327</v>
      </c>
      <c r="I24" s="35">
        <f>+H24+F24</f>
        <v>18612.631249999999</v>
      </c>
      <c r="J24" s="35">
        <v>7266.04</v>
      </c>
      <c r="K24" s="23"/>
      <c r="L24" s="35">
        <f t="shared" si="3"/>
        <v>-60.961779651654567</v>
      </c>
      <c r="M24" s="31" t="s">
        <v>115</v>
      </c>
    </row>
    <row r="25" spans="1:13" ht="15.75">
      <c r="A25" s="3">
        <v>5</v>
      </c>
      <c r="B25" s="26" t="s">
        <v>30</v>
      </c>
      <c r="C25" s="42" t="s">
        <v>31</v>
      </c>
      <c r="D25" s="34" t="s">
        <v>8</v>
      </c>
      <c r="E25" s="38">
        <f t="shared" ref="E25:K25" si="14">SUM(E26:E37)</f>
        <v>9431.7750000000015</v>
      </c>
      <c r="F25" s="38">
        <f t="shared" si="14"/>
        <v>5501.8687500000005</v>
      </c>
      <c r="G25" s="38">
        <f t="shared" si="14"/>
        <v>4443.24</v>
      </c>
      <c r="H25" s="38">
        <f t="shared" si="14"/>
        <v>1851.3500000000001</v>
      </c>
      <c r="I25" s="38">
        <f t="shared" si="14"/>
        <v>7353.2187500000018</v>
      </c>
      <c r="J25" s="38">
        <f t="shared" si="14"/>
        <v>10681.989000000001</v>
      </c>
      <c r="K25" s="38">
        <f t="shared" si="14"/>
        <v>0</v>
      </c>
      <c r="L25" s="30">
        <f t="shared" si="3"/>
        <v>45.269566473865581</v>
      </c>
      <c r="M25" s="31"/>
    </row>
    <row r="26" spans="1:13" s="7" customFormat="1" ht="34.5" customHeight="1">
      <c r="A26" s="4"/>
      <c r="B26" s="69" t="s">
        <v>149</v>
      </c>
      <c r="C26" s="41" t="s">
        <v>32</v>
      </c>
      <c r="D26" s="29" t="s">
        <v>8</v>
      </c>
      <c r="E26" s="37">
        <v>2463.2800000000002</v>
      </c>
      <c r="F26" s="37">
        <f t="shared" ref="F26:F36" si="15">E26/12*7</f>
        <v>1436.9133333333334</v>
      </c>
      <c r="G26" s="37">
        <v>2525.8270000000002</v>
      </c>
      <c r="H26" s="37">
        <f t="shared" ref="H26:H36" si="16">+G26/12*5</f>
        <v>1052.4279166666668</v>
      </c>
      <c r="I26" s="37">
        <f t="shared" ref="I26:I36" si="17">+H26+F26</f>
        <v>2489.3412500000004</v>
      </c>
      <c r="J26" s="37">
        <v>2361.7799999999997</v>
      </c>
      <c r="K26" s="43"/>
      <c r="L26" s="37">
        <f t="shared" si="3"/>
        <v>-5.1242974421446092</v>
      </c>
      <c r="M26" s="44" t="s">
        <v>116</v>
      </c>
    </row>
    <row r="27" spans="1:13" ht="29.25" customHeight="1">
      <c r="A27" s="4"/>
      <c r="B27" s="69" t="s">
        <v>150</v>
      </c>
      <c r="C27" s="45" t="s">
        <v>33</v>
      </c>
      <c r="D27" s="34" t="s">
        <v>8</v>
      </c>
      <c r="E27" s="35">
        <v>1690.893</v>
      </c>
      <c r="F27" s="35">
        <f>E27/12*7</f>
        <v>986.35424999999998</v>
      </c>
      <c r="G27" s="35">
        <v>916.32899999999995</v>
      </c>
      <c r="H27" s="35">
        <f t="shared" si="16"/>
        <v>381.80374999999998</v>
      </c>
      <c r="I27" s="35">
        <f>+H27+F27</f>
        <v>1368.1579999999999</v>
      </c>
      <c r="J27" s="35">
        <v>3240.5700000000006</v>
      </c>
      <c r="K27" s="23"/>
      <c r="L27" s="35">
        <f t="shared" si="3"/>
        <v>136.85641570637316</v>
      </c>
      <c r="M27" s="31" t="s">
        <v>116</v>
      </c>
    </row>
    <row r="28" spans="1:13" ht="15.75">
      <c r="A28" s="4"/>
      <c r="B28" s="69" t="s">
        <v>151</v>
      </c>
      <c r="C28" s="46" t="s">
        <v>34</v>
      </c>
      <c r="D28" s="34" t="s">
        <v>8</v>
      </c>
      <c r="E28" s="35">
        <v>1429.28</v>
      </c>
      <c r="F28" s="35">
        <f t="shared" si="15"/>
        <v>833.74666666666667</v>
      </c>
      <c r="G28" s="35">
        <v>1001.0839999999999</v>
      </c>
      <c r="H28" s="35">
        <f t="shared" si="16"/>
        <v>417.11833333333334</v>
      </c>
      <c r="I28" s="35">
        <f t="shared" si="17"/>
        <v>1250.865</v>
      </c>
      <c r="J28" s="35">
        <v>148.28000000000003</v>
      </c>
      <c r="K28" s="23"/>
      <c r="L28" s="37">
        <f t="shared" si="3"/>
        <v>-88.145803104251854</v>
      </c>
      <c r="M28" s="31" t="s">
        <v>116</v>
      </c>
    </row>
    <row r="29" spans="1:13" ht="15.75">
      <c r="A29" s="4"/>
      <c r="B29" s="69" t="s">
        <v>152</v>
      </c>
      <c r="C29" s="46" t="s">
        <v>35</v>
      </c>
      <c r="D29" s="34" t="s">
        <v>8</v>
      </c>
      <c r="E29" s="35">
        <v>66.164000000000001</v>
      </c>
      <c r="F29" s="35">
        <f t="shared" si="15"/>
        <v>38.595666666666666</v>
      </c>
      <c r="G29" s="35"/>
      <c r="H29" s="35">
        <f t="shared" si="16"/>
        <v>0</v>
      </c>
      <c r="I29" s="35">
        <f t="shared" si="17"/>
        <v>38.595666666666666</v>
      </c>
      <c r="J29" s="35">
        <v>116.8</v>
      </c>
      <c r="K29" s="23"/>
      <c r="L29" s="37">
        <f t="shared" si="3"/>
        <v>202.6246469810946</v>
      </c>
      <c r="M29" s="31" t="s">
        <v>116</v>
      </c>
    </row>
    <row r="30" spans="1:13" ht="15.75">
      <c r="A30" s="4"/>
      <c r="B30" s="69" t="s">
        <v>153</v>
      </c>
      <c r="C30" s="46" t="s">
        <v>36</v>
      </c>
      <c r="D30" s="34" t="s">
        <v>8</v>
      </c>
      <c r="E30" s="35"/>
      <c r="F30" s="35">
        <f t="shared" si="15"/>
        <v>0</v>
      </c>
      <c r="G30" s="35"/>
      <c r="H30" s="35">
        <f t="shared" si="16"/>
        <v>0</v>
      </c>
      <c r="I30" s="35">
        <f t="shared" si="17"/>
        <v>0</v>
      </c>
      <c r="J30" s="35">
        <v>74.8</v>
      </c>
      <c r="K30" s="23"/>
      <c r="L30" s="37"/>
      <c r="M30" s="31" t="s">
        <v>117</v>
      </c>
    </row>
    <row r="31" spans="1:13" ht="15.75">
      <c r="A31" s="4"/>
      <c r="B31" s="69" t="s">
        <v>154</v>
      </c>
      <c r="C31" s="46" t="s">
        <v>37</v>
      </c>
      <c r="D31" s="34" t="s">
        <v>8</v>
      </c>
      <c r="E31" s="35">
        <v>340.18400000000003</v>
      </c>
      <c r="F31" s="35">
        <f t="shared" si="15"/>
        <v>198.44066666666669</v>
      </c>
      <c r="G31" s="35"/>
      <c r="H31" s="35">
        <f t="shared" si="16"/>
        <v>0</v>
      </c>
      <c r="I31" s="35">
        <f t="shared" si="17"/>
        <v>198.44066666666669</v>
      </c>
      <c r="J31" s="35">
        <v>516.54199999999992</v>
      </c>
      <c r="K31" s="23"/>
      <c r="L31" s="37">
        <f t="shared" si="3"/>
        <v>160.30047604489664</v>
      </c>
      <c r="M31" s="31" t="s">
        <v>116</v>
      </c>
    </row>
    <row r="32" spans="1:13" ht="15.75">
      <c r="A32" s="4"/>
      <c r="B32" s="69" t="s">
        <v>155</v>
      </c>
      <c r="C32" s="46" t="s">
        <v>38</v>
      </c>
      <c r="D32" s="34" t="s">
        <v>8</v>
      </c>
      <c r="E32" s="35">
        <v>347.46</v>
      </c>
      <c r="F32" s="35">
        <f t="shared" si="15"/>
        <v>202.685</v>
      </c>
      <c r="G32" s="35"/>
      <c r="H32" s="35">
        <f t="shared" si="16"/>
        <v>0</v>
      </c>
      <c r="I32" s="35">
        <f t="shared" si="17"/>
        <v>202.685</v>
      </c>
      <c r="J32" s="35">
        <v>1177.17</v>
      </c>
      <c r="K32" s="23"/>
      <c r="L32" s="37">
        <f t="shared" si="3"/>
        <v>480.7879221452007</v>
      </c>
      <c r="M32" s="31" t="s">
        <v>116</v>
      </c>
    </row>
    <row r="33" spans="1:13" ht="15.75">
      <c r="A33" s="4"/>
      <c r="B33" s="69" t="s">
        <v>156</v>
      </c>
      <c r="C33" s="46" t="s">
        <v>39</v>
      </c>
      <c r="D33" s="34" t="s">
        <v>8</v>
      </c>
      <c r="E33" s="35">
        <v>390.40600000000001</v>
      </c>
      <c r="F33" s="35">
        <f t="shared" si="15"/>
        <v>227.73683333333332</v>
      </c>
      <c r="G33" s="35"/>
      <c r="H33" s="35">
        <f t="shared" si="16"/>
        <v>0</v>
      </c>
      <c r="I33" s="35">
        <f t="shared" si="17"/>
        <v>227.73683333333332</v>
      </c>
      <c r="J33" s="35">
        <v>0</v>
      </c>
      <c r="K33" s="23"/>
      <c r="L33" s="37">
        <f t="shared" si="3"/>
        <v>-100</v>
      </c>
      <c r="M33" s="31" t="s">
        <v>118</v>
      </c>
    </row>
    <row r="34" spans="1:13" ht="47.25">
      <c r="A34" s="4"/>
      <c r="B34" s="69" t="s">
        <v>157</v>
      </c>
      <c r="C34" s="70" t="s">
        <v>40</v>
      </c>
      <c r="D34" s="29" t="s">
        <v>8</v>
      </c>
      <c r="E34" s="37">
        <v>807.92</v>
      </c>
      <c r="F34" s="37">
        <f t="shared" si="15"/>
        <v>471.28666666666669</v>
      </c>
      <c r="G34" s="37"/>
      <c r="H34" s="37">
        <f t="shared" si="16"/>
        <v>0</v>
      </c>
      <c r="I34" s="37">
        <f t="shared" si="17"/>
        <v>471.28666666666669</v>
      </c>
      <c r="J34" s="37">
        <v>0</v>
      </c>
      <c r="K34" s="59"/>
      <c r="L34" s="37">
        <f t="shared" si="3"/>
        <v>-100</v>
      </c>
      <c r="M34" s="47" t="s">
        <v>119</v>
      </c>
    </row>
    <row r="35" spans="1:13" ht="15.75">
      <c r="A35" s="4"/>
      <c r="B35" s="69" t="s">
        <v>158</v>
      </c>
      <c r="C35" s="46" t="s">
        <v>41</v>
      </c>
      <c r="D35" s="34" t="s">
        <v>8</v>
      </c>
      <c r="E35" s="35">
        <v>57.6</v>
      </c>
      <c r="F35" s="35">
        <f t="shared" si="15"/>
        <v>33.6</v>
      </c>
      <c r="G35" s="35"/>
      <c r="H35" s="35">
        <f t="shared" si="16"/>
        <v>0</v>
      </c>
      <c r="I35" s="35">
        <f t="shared" si="17"/>
        <v>33.6</v>
      </c>
      <c r="J35" s="35">
        <v>0</v>
      </c>
      <c r="K35" s="23"/>
      <c r="L35" s="37">
        <f t="shared" si="3"/>
        <v>-100</v>
      </c>
      <c r="M35" s="31" t="s">
        <v>120</v>
      </c>
    </row>
    <row r="36" spans="1:13" ht="15.75">
      <c r="A36" s="4"/>
      <c r="B36" s="69" t="s">
        <v>159</v>
      </c>
      <c r="C36" s="46" t="s">
        <v>42</v>
      </c>
      <c r="D36" s="34" t="s">
        <v>8</v>
      </c>
      <c r="E36" s="35">
        <v>67.36</v>
      </c>
      <c r="F36" s="35">
        <f t="shared" si="15"/>
        <v>39.293333333333337</v>
      </c>
      <c r="G36" s="35"/>
      <c r="H36" s="35">
        <f t="shared" si="16"/>
        <v>0</v>
      </c>
      <c r="I36" s="35">
        <f t="shared" si="17"/>
        <v>39.293333333333337</v>
      </c>
      <c r="J36" s="35">
        <v>67.349999999999994</v>
      </c>
      <c r="K36" s="23"/>
      <c r="L36" s="37">
        <f t="shared" si="3"/>
        <v>71.403121818798752</v>
      </c>
      <c r="M36" s="31" t="s">
        <v>116</v>
      </c>
    </row>
    <row r="37" spans="1:13" ht="15.75">
      <c r="A37" s="4"/>
      <c r="B37" s="69" t="s">
        <v>160</v>
      </c>
      <c r="C37" s="46" t="s">
        <v>44</v>
      </c>
      <c r="D37" s="34" t="s">
        <v>8</v>
      </c>
      <c r="E37" s="35">
        <v>1771.2280000000001</v>
      </c>
      <c r="F37" s="35">
        <f>+E37/12*7</f>
        <v>1033.2163333333335</v>
      </c>
      <c r="G37" s="35"/>
      <c r="H37" s="35">
        <f t="shared" ref="H37" si="18">+G37/12*5</f>
        <v>0</v>
      </c>
      <c r="I37" s="35">
        <f>+H37+F37</f>
        <v>1033.2163333333335</v>
      </c>
      <c r="J37" s="35">
        <v>2978.6970000000006</v>
      </c>
      <c r="K37" s="23"/>
      <c r="L37" s="37">
        <f t="shared" si="3"/>
        <v>188.29364228014208</v>
      </c>
      <c r="M37" s="31" t="s">
        <v>116</v>
      </c>
    </row>
    <row r="38" spans="1:13" ht="15.75">
      <c r="A38" s="3">
        <v>6</v>
      </c>
      <c r="B38" s="26" t="s">
        <v>45</v>
      </c>
      <c r="C38" s="32" t="s">
        <v>46</v>
      </c>
      <c r="D38" s="34" t="s">
        <v>8</v>
      </c>
      <c r="E38" s="38">
        <f>+E40+E41</f>
        <v>1435.61</v>
      </c>
      <c r="F38" s="38">
        <f t="shared" ref="F38:K38" si="19">+F40+F41</f>
        <v>837.43916666666655</v>
      </c>
      <c r="G38" s="38">
        <f t="shared" si="19"/>
        <v>7770.5</v>
      </c>
      <c r="H38" s="38">
        <f t="shared" si="19"/>
        <v>3237.7083333333335</v>
      </c>
      <c r="I38" s="38">
        <f t="shared" si="19"/>
        <v>4075.1475</v>
      </c>
      <c r="J38" s="38">
        <f t="shared" si="19"/>
        <v>2195.029</v>
      </c>
      <c r="K38" s="38">
        <f t="shared" si="19"/>
        <v>0</v>
      </c>
      <c r="L38" s="30">
        <f t="shared" si="3"/>
        <v>-46.136207339734334</v>
      </c>
      <c r="M38" s="31"/>
    </row>
    <row r="39" spans="1:13" ht="15.75">
      <c r="A39" s="4"/>
      <c r="B39" s="29"/>
      <c r="C39" s="39" t="s">
        <v>11</v>
      </c>
      <c r="D39" s="34"/>
      <c r="E39" s="35"/>
      <c r="F39" s="35"/>
      <c r="G39" s="35"/>
      <c r="H39" s="35"/>
      <c r="I39" s="35"/>
      <c r="J39" s="35"/>
      <c r="K39" s="23"/>
      <c r="L39" s="30"/>
      <c r="M39" s="31"/>
    </row>
    <row r="40" spans="1:13" ht="15.75">
      <c r="A40" s="4"/>
      <c r="B40" s="69" t="s">
        <v>161</v>
      </c>
      <c r="C40" s="36" t="s">
        <v>43</v>
      </c>
      <c r="D40" s="34" t="s">
        <v>8</v>
      </c>
      <c r="E40" s="35">
        <v>1435.61</v>
      </c>
      <c r="F40" s="35">
        <f t="shared" ref="F40" si="20">E40/12*7</f>
        <v>837.43916666666655</v>
      </c>
      <c r="G40" s="35">
        <v>3685.741</v>
      </c>
      <c r="H40" s="35">
        <f t="shared" ref="H40:H41" si="21">+G40/12*5</f>
        <v>1535.7254166666667</v>
      </c>
      <c r="I40" s="35">
        <f t="shared" ref="I40:I41" si="22">+H40+F40</f>
        <v>2373.1645833333332</v>
      </c>
      <c r="J40" s="35">
        <v>2195.029</v>
      </c>
      <c r="K40" s="23"/>
      <c r="L40" s="30">
        <f t="shared" si="3"/>
        <v>-7.5062464940010614</v>
      </c>
      <c r="M40" s="31" t="s">
        <v>116</v>
      </c>
    </row>
    <row r="41" spans="1:13" ht="15.75">
      <c r="A41" s="4"/>
      <c r="B41" s="69" t="s">
        <v>162</v>
      </c>
      <c r="C41" s="36" t="s">
        <v>49</v>
      </c>
      <c r="D41" s="34"/>
      <c r="E41" s="35"/>
      <c r="F41" s="35"/>
      <c r="G41" s="35">
        <v>4084.759</v>
      </c>
      <c r="H41" s="35">
        <f t="shared" si="21"/>
        <v>1701.9829166666668</v>
      </c>
      <c r="I41" s="35">
        <f t="shared" si="22"/>
        <v>1701.9829166666668</v>
      </c>
      <c r="J41" s="35">
        <v>0</v>
      </c>
      <c r="K41" s="23"/>
      <c r="L41" s="37">
        <f t="shared" si="3"/>
        <v>-100</v>
      </c>
      <c r="M41" s="31" t="s">
        <v>118</v>
      </c>
    </row>
    <row r="42" spans="1:13" ht="15.75">
      <c r="A42" s="3" t="s">
        <v>51</v>
      </c>
      <c r="B42" s="26" t="s">
        <v>52</v>
      </c>
      <c r="C42" s="32" t="s">
        <v>53</v>
      </c>
      <c r="D42" s="34" t="s">
        <v>8</v>
      </c>
      <c r="E42" s="38">
        <f>E43+E56+E66</f>
        <v>89412.854999999996</v>
      </c>
      <c r="F42" s="38">
        <f>F43+F56+F66</f>
        <v>52157.498750000006</v>
      </c>
      <c r="G42" s="38">
        <f>G43+G56+G66</f>
        <v>84942.688999999984</v>
      </c>
      <c r="H42" s="38">
        <f>H43+H56+H66</f>
        <v>35392.787083333336</v>
      </c>
      <c r="I42" s="38">
        <f>I43+I56+I66</f>
        <v>87550.285833333342</v>
      </c>
      <c r="J42" s="38">
        <f>J43+J56+J66</f>
        <v>75237.881000000023</v>
      </c>
      <c r="K42" s="38">
        <f>K43+K56+K66</f>
        <v>0</v>
      </c>
      <c r="L42" s="30">
        <f t="shared" si="3"/>
        <v>-14.063237733765988</v>
      </c>
      <c r="M42" s="31"/>
    </row>
    <row r="43" spans="1:13" ht="15.75">
      <c r="A43" s="3">
        <v>7</v>
      </c>
      <c r="B43" s="26" t="s">
        <v>54</v>
      </c>
      <c r="C43" s="32" t="s">
        <v>55</v>
      </c>
      <c r="D43" s="34" t="s">
        <v>8</v>
      </c>
      <c r="E43" s="38">
        <f>SUM(E45:E55)</f>
        <v>69418.315000000002</v>
      </c>
      <c r="F43" s="38">
        <f t="shared" ref="F43:J43" si="23">SUM(F45:F55)</f>
        <v>40494.01708333334</v>
      </c>
      <c r="G43" s="38">
        <f t="shared" si="23"/>
        <v>63100.040999999997</v>
      </c>
      <c r="H43" s="38">
        <f t="shared" si="23"/>
        <v>26291.683750000004</v>
      </c>
      <c r="I43" s="38">
        <f t="shared" si="23"/>
        <v>66785.700833333336</v>
      </c>
      <c r="J43" s="38">
        <f t="shared" si="23"/>
        <v>56378.683000000012</v>
      </c>
      <c r="K43" s="38">
        <f t="shared" ref="K43" si="24">SUM(K45:K55)</f>
        <v>0</v>
      </c>
      <c r="L43" s="30">
        <f t="shared" si="3"/>
        <v>-15.582703637870779</v>
      </c>
      <c r="M43" s="31"/>
    </row>
    <row r="44" spans="1:13" ht="15.75">
      <c r="A44" s="4"/>
      <c r="B44" s="29"/>
      <c r="C44" s="39" t="s">
        <v>11</v>
      </c>
      <c r="D44" s="34"/>
      <c r="E44" s="35"/>
      <c r="F44" s="35"/>
      <c r="G44" s="35"/>
      <c r="H44" s="35">
        <f t="shared" ref="H44:H55" si="25">+G44/12*5</f>
        <v>0</v>
      </c>
      <c r="I44" s="35">
        <f t="shared" ref="I44:I55" si="26">+H44+F44</f>
        <v>0</v>
      </c>
      <c r="J44" s="35"/>
      <c r="K44" s="23"/>
      <c r="L44" s="30"/>
      <c r="M44" s="31"/>
    </row>
    <row r="45" spans="1:13" ht="15.75" hidden="1">
      <c r="A45" s="4"/>
      <c r="B45" s="29"/>
      <c r="C45" s="36" t="s">
        <v>12</v>
      </c>
      <c r="D45" s="34" t="s">
        <v>8</v>
      </c>
      <c r="E45" s="35"/>
      <c r="F45" s="35"/>
      <c r="G45" s="35"/>
      <c r="H45" s="35">
        <f t="shared" si="25"/>
        <v>0</v>
      </c>
      <c r="I45" s="35">
        <f t="shared" si="26"/>
        <v>0</v>
      </c>
      <c r="J45" s="35">
        <v>0</v>
      </c>
      <c r="K45" s="23"/>
      <c r="L45" s="30" t="e">
        <f t="shared" si="3"/>
        <v>#DIV/0!</v>
      </c>
      <c r="M45" s="31"/>
    </row>
    <row r="46" spans="1:13" ht="15.75" hidden="1">
      <c r="A46" s="4"/>
      <c r="B46" s="29"/>
      <c r="C46" s="36" t="s">
        <v>13</v>
      </c>
      <c r="D46" s="34" t="s">
        <v>8</v>
      </c>
      <c r="E46" s="35"/>
      <c r="F46" s="35"/>
      <c r="G46" s="35"/>
      <c r="H46" s="35">
        <f t="shared" si="25"/>
        <v>0</v>
      </c>
      <c r="I46" s="35">
        <f t="shared" si="26"/>
        <v>0</v>
      </c>
      <c r="J46" s="35">
        <v>0</v>
      </c>
      <c r="K46" s="23"/>
      <c r="L46" s="30" t="e">
        <f t="shared" si="3"/>
        <v>#DIV/0!</v>
      </c>
      <c r="M46" s="31"/>
    </row>
    <row r="47" spans="1:13" ht="15.75" hidden="1">
      <c r="A47" s="4"/>
      <c r="B47" s="29"/>
      <c r="C47" s="36" t="s">
        <v>16</v>
      </c>
      <c r="D47" s="34" t="s">
        <v>8</v>
      </c>
      <c r="E47" s="35"/>
      <c r="F47" s="35"/>
      <c r="G47" s="35"/>
      <c r="H47" s="35">
        <f t="shared" si="25"/>
        <v>0</v>
      </c>
      <c r="I47" s="35">
        <f t="shared" si="26"/>
        <v>0</v>
      </c>
      <c r="J47" s="35">
        <v>0</v>
      </c>
      <c r="K47" s="23"/>
      <c r="L47" s="30" t="e">
        <f t="shared" si="3"/>
        <v>#DIV/0!</v>
      </c>
      <c r="M47" s="31"/>
    </row>
    <row r="48" spans="1:13" s="12" customFormat="1" ht="31.5">
      <c r="A48" s="3"/>
      <c r="B48" s="69" t="s">
        <v>163</v>
      </c>
      <c r="C48" s="28" t="s">
        <v>194</v>
      </c>
      <c r="D48" s="48" t="s">
        <v>8</v>
      </c>
      <c r="E48" s="38">
        <v>61360.37</v>
      </c>
      <c r="F48" s="38">
        <f t="shared" ref="F48:F49" si="27">E48/12*7</f>
        <v>35793.549166666671</v>
      </c>
      <c r="G48" s="38">
        <v>54728.489000000001</v>
      </c>
      <c r="H48" s="38">
        <f t="shared" si="25"/>
        <v>22803.537083333336</v>
      </c>
      <c r="I48" s="38">
        <f t="shared" si="26"/>
        <v>58597.086250000008</v>
      </c>
      <c r="J48" s="38">
        <v>49052.518000000011</v>
      </c>
      <c r="K48" s="49"/>
      <c r="L48" s="38">
        <f t="shared" si="3"/>
        <v>-16.288469036291033</v>
      </c>
      <c r="M48" s="50" t="s">
        <v>115</v>
      </c>
    </row>
    <row r="49" spans="1:13" ht="15.75">
      <c r="A49" s="4"/>
      <c r="B49" s="69" t="s">
        <v>164</v>
      </c>
      <c r="C49" s="36" t="s">
        <v>23</v>
      </c>
      <c r="D49" s="34" t="s">
        <v>8</v>
      </c>
      <c r="E49" s="35">
        <v>5873.54</v>
      </c>
      <c r="F49" s="35">
        <f t="shared" si="27"/>
        <v>3426.2316666666666</v>
      </c>
      <c r="G49" s="35">
        <v>5733.9089999999997</v>
      </c>
      <c r="H49" s="35">
        <f t="shared" si="25"/>
        <v>2389.1287499999999</v>
      </c>
      <c r="I49" s="35">
        <f t="shared" si="26"/>
        <v>5815.3604166666664</v>
      </c>
      <c r="J49" s="35">
        <v>4217.6050000000005</v>
      </c>
      <c r="K49" s="23"/>
      <c r="L49" s="37">
        <f t="shared" si="3"/>
        <v>-27.474744507452058</v>
      </c>
      <c r="M49" s="31" t="s">
        <v>115</v>
      </c>
    </row>
    <row r="50" spans="1:13" ht="15.75">
      <c r="A50" s="4"/>
      <c r="B50" s="69" t="s">
        <v>165</v>
      </c>
      <c r="C50" s="36" t="s">
        <v>59</v>
      </c>
      <c r="D50" s="34" t="s">
        <v>8</v>
      </c>
      <c r="E50" s="35">
        <v>660.66</v>
      </c>
      <c r="F50" s="35">
        <f>E50/12*7</f>
        <v>385.38499999999999</v>
      </c>
      <c r="G50" s="35">
        <v>747.71699999999998</v>
      </c>
      <c r="H50" s="35">
        <f t="shared" si="25"/>
        <v>311.54874999999998</v>
      </c>
      <c r="I50" s="35">
        <f t="shared" si="26"/>
        <v>696.93374999999992</v>
      </c>
      <c r="J50" s="35">
        <v>782.26300000000003</v>
      </c>
      <c r="K50" s="23"/>
      <c r="L50" s="37">
        <f t="shared" si="3"/>
        <v>12.243523864355851</v>
      </c>
      <c r="M50" s="31" t="s">
        <v>116</v>
      </c>
    </row>
    <row r="51" spans="1:13" ht="15.75">
      <c r="A51" s="4"/>
      <c r="B51" s="69" t="s">
        <v>166</v>
      </c>
      <c r="C51" s="36" t="s">
        <v>60</v>
      </c>
      <c r="D51" s="34" t="s">
        <v>8</v>
      </c>
      <c r="E51" s="35">
        <v>598.11599999999999</v>
      </c>
      <c r="F51" s="35">
        <f t="shared" ref="F51:F52" si="28">E51/12*7</f>
        <v>348.90099999999995</v>
      </c>
      <c r="G51" s="35">
        <v>983.65099999999995</v>
      </c>
      <c r="H51" s="35">
        <f t="shared" si="25"/>
        <v>409.85458333333332</v>
      </c>
      <c r="I51" s="35">
        <f t="shared" si="26"/>
        <v>758.75558333333333</v>
      </c>
      <c r="J51" s="35">
        <v>838.45499999999993</v>
      </c>
      <c r="K51" s="23"/>
      <c r="L51" s="37">
        <f t="shared" si="3"/>
        <v>10.503964440898685</v>
      </c>
      <c r="M51" s="31" t="s">
        <v>116</v>
      </c>
    </row>
    <row r="52" spans="1:13" ht="15.75">
      <c r="A52" s="4"/>
      <c r="B52" s="69" t="s">
        <v>167</v>
      </c>
      <c r="C52" s="36" t="s">
        <v>43</v>
      </c>
      <c r="D52" s="34" t="s">
        <v>8</v>
      </c>
      <c r="E52" s="35">
        <v>335.81</v>
      </c>
      <c r="F52" s="35">
        <f t="shared" si="28"/>
        <v>195.88916666666665</v>
      </c>
      <c r="G52" s="35">
        <v>369.08600000000001</v>
      </c>
      <c r="H52" s="35">
        <f t="shared" si="25"/>
        <v>153.78583333333333</v>
      </c>
      <c r="I52" s="35">
        <f t="shared" si="26"/>
        <v>349.67499999999995</v>
      </c>
      <c r="J52" s="35">
        <v>829.27</v>
      </c>
      <c r="K52" s="23"/>
      <c r="L52" s="37">
        <f t="shared" si="3"/>
        <v>137.15450060770718</v>
      </c>
      <c r="M52" s="31" t="s">
        <v>116</v>
      </c>
    </row>
    <row r="53" spans="1:13" ht="15.75">
      <c r="A53" s="9"/>
      <c r="B53" s="69" t="s">
        <v>168</v>
      </c>
      <c r="C53" s="36" t="s">
        <v>61</v>
      </c>
      <c r="D53" s="34" t="s">
        <v>8</v>
      </c>
      <c r="E53" s="35">
        <v>407.63</v>
      </c>
      <c r="F53" s="35">
        <f t="shared" ref="F53:F54" si="29">E53/12*7</f>
        <v>237.78416666666666</v>
      </c>
      <c r="G53" s="35">
        <v>537.18899999999996</v>
      </c>
      <c r="H53" s="35">
        <f t="shared" si="25"/>
        <v>223.82874999999999</v>
      </c>
      <c r="I53" s="35">
        <f t="shared" si="26"/>
        <v>461.61291666666665</v>
      </c>
      <c r="J53" s="35">
        <v>658.572</v>
      </c>
      <c r="K53" s="23"/>
      <c r="L53" s="37">
        <f t="shared" si="3"/>
        <v>42.667584944456536</v>
      </c>
      <c r="M53" s="31" t="s">
        <v>116</v>
      </c>
    </row>
    <row r="54" spans="1:13" ht="15.75">
      <c r="A54" s="4"/>
      <c r="B54" s="69" t="s">
        <v>169</v>
      </c>
      <c r="C54" s="36" t="s">
        <v>39</v>
      </c>
      <c r="D54" s="34" t="s">
        <v>8</v>
      </c>
      <c r="E54" s="35">
        <v>182.18899999999999</v>
      </c>
      <c r="F54" s="35">
        <f t="shared" si="29"/>
        <v>106.27691666666666</v>
      </c>
      <c r="G54" s="35"/>
      <c r="H54" s="35">
        <f t="shared" si="25"/>
        <v>0</v>
      </c>
      <c r="I54" s="35">
        <f t="shared" si="26"/>
        <v>106.27691666666666</v>
      </c>
      <c r="J54" s="35">
        <v>0</v>
      </c>
      <c r="K54" s="23"/>
      <c r="L54" s="37">
        <f t="shared" si="3"/>
        <v>-100</v>
      </c>
      <c r="M54" s="31" t="s">
        <v>118</v>
      </c>
    </row>
    <row r="55" spans="1:13" ht="15.75" hidden="1">
      <c r="A55" s="4"/>
      <c r="B55" s="29"/>
      <c r="C55" s="36" t="s">
        <v>63</v>
      </c>
      <c r="D55" s="34" t="s">
        <v>8</v>
      </c>
      <c r="E55" s="35"/>
      <c r="F55" s="35"/>
      <c r="G55" s="35"/>
      <c r="H55" s="35">
        <f t="shared" si="25"/>
        <v>0</v>
      </c>
      <c r="I55" s="35">
        <f t="shared" si="26"/>
        <v>0</v>
      </c>
      <c r="J55" s="35">
        <v>0</v>
      </c>
      <c r="K55" s="23"/>
      <c r="L55" s="30" t="e">
        <f t="shared" si="3"/>
        <v>#DIV/0!</v>
      </c>
      <c r="M55" s="31"/>
    </row>
    <row r="56" spans="1:13" ht="15.75">
      <c r="A56" s="4"/>
      <c r="B56" s="69" t="s">
        <v>56</v>
      </c>
      <c r="C56" s="32" t="s">
        <v>64</v>
      </c>
      <c r="D56" s="48" t="s">
        <v>8</v>
      </c>
      <c r="E56" s="38">
        <f>SUM(E57:E65)</f>
        <v>15087.78</v>
      </c>
      <c r="F56" s="38">
        <f t="shared" ref="F56:J56" si="30">SUM(F57:F65)</f>
        <v>8801.2049999999999</v>
      </c>
      <c r="G56" s="38">
        <f t="shared" si="30"/>
        <v>14997.145999999999</v>
      </c>
      <c r="H56" s="38">
        <f t="shared" si="30"/>
        <v>6248.810833333333</v>
      </c>
      <c r="I56" s="38">
        <f t="shared" si="30"/>
        <v>15050.015833333331</v>
      </c>
      <c r="J56" s="38">
        <f t="shared" si="30"/>
        <v>13899.564</v>
      </c>
      <c r="K56" s="38">
        <f t="shared" ref="K56" si="31">SUM(K57:K65)</f>
        <v>0</v>
      </c>
      <c r="L56" s="30">
        <f t="shared" si="3"/>
        <v>-7.6441901860678882</v>
      </c>
      <c r="M56" s="31"/>
    </row>
    <row r="57" spans="1:13" ht="15.75">
      <c r="A57" s="4"/>
      <c r="B57" s="69" t="s">
        <v>170</v>
      </c>
      <c r="C57" s="40" t="s">
        <v>104</v>
      </c>
      <c r="D57" s="34" t="s">
        <v>8</v>
      </c>
      <c r="E57" s="35">
        <f>432.82+190.15+717.48</f>
        <v>1340.45</v>
      </c>
      <c r="F57" s="35">
        <f t="shared" ref="F57:F65" si="32">E57/12*7</f>
        <v>781.92916666666667</v>
      </c>
      <c r="G57" s="35">
        <v>14713.382</v>
      </c>
      <c r="H57" s="35">
        <f t="shared" ref="H57:H65" si="33">+G57/12*5</f>
        <v>6130.5758333333333</v>
      </c>
      <c r="I57" s="35">
        <f t="shared" ref="I57:I65" si="34">+H57+F57</f>
        <v>6912.5050000000001</v>
      </c>
      <c r="J57" s="35">
        <v>1.284</v>
      </c>
      <c r="K57" s="23"/>
      <c r="L57" s="37">
        <f t="shared" si="3"/>
        <v>-99.98142496822787</v>
      </c>
      <c r="M57" s="31" t="s">
        <v>116</v>
      </c>
    </row>
    <row r="58" spans="1:13" ht="15.75">
      <c r="A58" s="4"/>
      <c r="B58" s="69" t="s">
        <v>171</v>
      </c>
      <c r="C58" s="36" t="s">
        <v>50</v>
      </c>
      <c r="D58" s="34" t="s">
        <v>8</v>
      </c>
      <c r="E58" s="35">
        <v>11766.3</v>
      </c>
      <c r="F58" s="35">
        <f t="shared" si="32"/>
        <v>6863.6750000000002</v>
      </c>
      <c r="G58" s="35"/>
      <c r="H58" s="35">
        <f t="shared" si="33"/>
        <v>0</v>
      </c>
      <c r="I58" s="35">
        <f t="shared" si="34"/>
        <v>6863.6750000000002</v>
      </c>
      <c r="J58" s="35">
        <v>11850.727000000001</v>
      </c>
      <c r="K58" s="23"/>
      <c r="L58" s="37">
        <f t="shared" si="3"/>
        <v>72.658626756074568</v>
      </c>
      <c r="M58" s="31" t="s">
        <v>116</v>
      </c>
    </row>
    <row r="59" spans="1:13" ht="15.75">
      <c r="A59" s="4"/>
      <c r="B59" s="69" t="s">
        <v>172</v>
      </c>
      <c r="C59" s="36" t="s">
        <v>65</v>
      </c>
      <c r="D59" s="34" t="s">
        <v>8</v>
      </c>
      <c r="E59" s="35">
        <v>388.34</v>
      </c>
      <c r="F59" s="35">
        <f t="shared" si="32"/>
        <v>226.53166666666664</v>
      </c>
      <c r="G59" s="35"/>
      <c r="H59" s="35">
        <f t="shared" si="33"/>
        <v>0</v>
      </c>
      <c r="I59" s="35">
        <f t="shared" si="34"/>
        <v>226.53166666666664</v>
      </c>
      <c r="J59" s="35">
        <v>174.87799999999999</v>
      </c>
      <c r="K59" s="23"/>
      <c r="L59" s="37">
        <f t="shared" ref="L59:L87" si="35">((J59*100)/I59)-100</f>
        <v>-22.801962933806152</v>
      </c>
      <c r="M59" s="31" t="s">
        <v>115</v>
      </c>
    </row>
    <row r="60" spans="1:13" ht="15.75" hidden="1">
      <c r="A60" s="4"/>
      <c r="B60" s="69" t="s">
        <v>173</v>
      </c>
      <c r="C60" s="36" t="s">
        <v>66</v>
      </c>
      <c r="D60" s="34" t="s">
        <v>8</v>
      </c>
      <c r="E60" s="35"/>
      <c r="F60" s="35"/>
      <c r="G60" s="35"/>
      <c r="H60" s="35">
        <f t="shared" si="33"/>
        <v>0</v>
      </c>
      <c r="I60" s="35">
        <f t="shared" si="34"/>
        <v>0</v>
      </c>
      <c r="J60" s="35"/>
      <c r="K60" s="23"/>
      <c r="L60" s="37" t="e">
        <f t="shared" si="35"/>
        <v>#DIV/0!</v>
      </c>
      <c r="M60" s="31" t="s">
        <v>116</v>
      </c>
    </row>
    <row r="61" spans="1:13" ht="15.75">
      <c r="A61" s="4"/>
      <c r="B61" s="69" t="s">
        <v>174</v>
      </c>
      <c r="C61" s="36" t="s">
        <v>48</v>
      </c>
      <c r="D61" s="34" t="s">
        <v>8</v>
      </c>
      <c r="E61" s="35">
        <v>233.6</v>
      </c>
      <c r="F61" s="35">
        <f t="shared" si="32"/>
        <v>136.26666666666665</v>
      </c>
      <c r="G61" s="35"/>
      <c r="H61" s="35">
        <f t="shared" si="33"/>
        <v>0</v>
      </c>
      <c r="I61" s="35">
        <f t="shared" si="34"/>
        <v>136.26666666666665</v>
      </c>
      <c r="J61" s="35">
        <v>250.74299999999999</v>
      </c>
      <c r="K61" s="23"/>
      <c r="L61" s="37">
        <f t="shared" si="35"/>
        <v>84.009050880626233</v>
      </c>
      <c r="M61" s="31" t="s">
        <v>116</v>
      </c>
    </row>
    <row r="62" spans="1:13" ht="15.75">
      <c r="A62" s="4"/>
      <c r="B62" s="69" t="s">
        <v>175</v>
      </c>
      <c r="C62" s="36" t="s">
        <v>47</v>
      </c>
      <c r="D62" s="34" t="s">
        <v>8</v>
      </c>
      <c r="E62" s="35">
        <v>93.27</v>
      </c>
      <c r="F62" s="35">
        <f t="shared" si="32"/>
        <v>54.407499999999999</v>
      </c>
      <c r="G62" s="35"/>
      <c r="H62" s="35">
        <f t="shared" si="33"/>
        <v>0</v>
      </c>
      <c r="I62" s="35">
        <f t="shared" si="34"/>
        <v>54.407499999999999</v>
      </c>
      <c r="J62" s="35">
        <v>364.34699999999998</v>
      </c>
      <c r="K62" s="23"/>
      <c r="L62" s="37">
        <f t="shared" si="35"/>
        <v>569.66318981758025</v>
      </c>
      <c r="M62" s="31" t="s">
        <v>116</v>
      </c>
    </row>
    <row r="63" spans="1:13" ht="15.75">
      <c r="A63" s="4"/>
      <c r="B63" s="69" t="s">
        <v>176</v>
      </c>
      <c r="C63" s="36" t="s">
        <v>67</v>
      </c>
      <c r="D63" s="34" t="s">
        <v>8</v>
      </c>
      <c r="E63" s="35">
        <v>518.26</v>
      </c>
      <c r="F63" s="35">
        <f t="shared" si="32"/>
        <v>302.31833333333333</v>
      </c>
      <c r="G63" s="35"/>
      <c r="H63" s="35">
        <f t="shared" si="33"/>
        <v>0</v>
      </c>
      <c r="I63" s="35">
        <f t="shared" si="34"/>
        <v>302.31833333333333</v>
      </c>
      <c r="J63" s="35">
        <v>208.483</v>
      </c>
      <c r="K63" s="23"/>
      <c r="L63" s="37">
        <f t="shared" si="35"/>
        <v>-31.038585155823611</v>
      </c>
      <c r="M63" s="31" t="s">
        <v>116</v>
      </c>
    </row>
    <row r="64" spans="1:13" ht="15.75">
      <c r="A64" s="4"/>
      <c r="B64" s="69" t="s">
        <v>177</v>
      </c>
      <c r="C64" s="36" t="s">
        <v>68</v>
      </c>
      <c r="D64" s="34" t="s">
        <v>8</v>
      </c>
      <c r="E64" s="35">
        <v>279.55</v>
      </c>
      <c r="F64" s="35">
        <f t="shared" si="32"/>
        <v>163.07083333333333</v>
      </c>
      <c r="G64" s="35"/>
      <c r="H64" s="35">
        <f t="shared" si="33"/>
        <v>0</v>
      </c>
      <c r="I64" s="35">
        <f t="shared" si="34"/>
        <v>163.07083333333333</v>
      </c>
      <c r="J64" s="51">
        <v>353.87199999999996</v>
      </c>
      <c r="K64" s="23"/>
      <c r="L64" s="37">
        <f t="shared" si="35"/>
        <v>117.00508470245546</v>
      </c>
      <c r="M64" s="31" t="s">
        <v>116</v>
      </c>
    </row>
    <row r="65" spans="1:13" ht="15.75">
      <c r="A65" s="4"/>
      <c r="B65" s="69" t="s">
        <v>178</v>
      </c>
      <c r="C65" s="36" t="s">
        <v>69</v>
      </c>
      <c r="D65" s="34" t="s">
        <v>8</v>
      </c>
      <c r="E65" s="35">
        <v>468.01</v>
      </c>
      <c r="F65" s="35">
        <f t="shared" si="32"/>
        <v>273.00583333333333</v>
      </c>
      <c r="G65" s="35">
        <v>283.76400000000001</v>
      </c>
      <c r="H65" s="35">
        <f t="shared" si="33"/>
        <v>118.23500000000001</v>
      </c>
      <c r="I65" s="35">
        <f t="shared" si="34"/>
        <v>391.24083333333334</v>
      </c>
      <c r="J65" s="35">
        <v>695.23000000000013</v>
      </c>
      <c r="K65" s="23"/>
      <c r="L65" s="37">
        <f t="shared" si="35"/>
        <v>77.698732025670495</v>
      </c>
      <c r="M65" s="31" t="s">
        <v>116</v>
      </c>
    </row>
    <row r="66" spans="1:13" ht="15.75">
      <c r="A66" s="3">
        <v>7.13</v>
      </c>
      <c r="B66" s="26" t="s">
        <v>58</v>
      </c>
      <c r="C66" s="32" t="s">
        <v>70</v>
      </c>
      <c r="D66" s="34" t="s">
        <v>8</v>
      </c>
      <c r="E66" s="38">
        <f>SUM(E68:E85)</f>
        <v>4906.76</v>
      </c>
      <c r="F66" s="38">
        <f>SUM(F68:F85)</f>
        <v>2862.2766666666666</v>
      </c>
      <c r="G66" s="38">
        <f>SUM(G68:G85)</f>
        <v>6845.5020000000004</v>
      </c>
      <c r="H66" s="38">
        <f>SUM(H68:H85)</f>
        <v>2852.2925000000005</v>
      </c>
      <c r="I66" s="38">
        <f>SUM(I68:I85)</f>
        <v>5714.5691666666662</v>
      </c>
      <c r="J66" s="38">
        <f>SUM(J68:J85)</f>
        <v>4959.634</v>
      </c>
      <c r="K66" s="38">
        <f>SUM(K68:K85)</f>
        <v>0</v>
      </c>
      <c r="L66" s="30">
        <f t="shared" si="35"/>
        <v>-13.210710110400555</v>
      </c>
      <c r="M66" s="31"/>
    </row>
    <row r="67" spans="1:13" ht="15.75">
      <c r="A67" s="4"/>
      <c r="B67" s="29"/>
      <c r="C67" s="39" t="s">
        <v>11</v>
      </c>
      <c r="D67" s="34"/>
      <c r="E67" s="35"/>
      <c r="F67" s="35"/>
      <c r="G67" s="35"/>
      <c r="H67" s="35"/>
      <c r="I67" s="35"/>
      <c r="J67" s="35"/>
      <c r="K67" s="23"/>
      <c r="L67" s="30"/>
      <c r="M67" s="31"/>
    </row>
    <row r="68" spans="1:13" ht="15.75" hidden="1">
      <c r="A68" s="4"/>
      <c r="B68" s="29"/>
      <c r="C68" s="36" t="s">
        <v>71</v>
      </c>
      <c r="D68" s="34" t="s">
        <v>8</v>
      </c>
      <c r="E68" s="35"/>
      <c r="F68" s="35"/>
      <c r="G68" s="35"/>
      <c r="H68" s="35">
        <f t="shared" ref="H68:H85" si="36">+G68/12*5</f>
        <v>0</v>
      </c>
      <c r="I68" s="35">
        <f t="shared" ref="I68:I86" si="37">+H68+F68</f>
        <v>0</v>
      </c>
      <c r="J68" s="35">
        <v>0</v>
      </c>
      <c r="K68" s="23"/>
      <c r="L68" s="30" t="e">
        <f t="shared" si="35"/>
        <v>#DIV/0!</v>
      </c>
      <c r="M68" s="31"/>
    </row>
    <row r="69" spans="1:13" ht="15.75" hidden="1">
      <c r="A69" s="6"/>
      <c r="B69" s="36"/>
      <c r="C69" s="36" t="s">
        <v>72</v>
      </c>
      <c r="D69" s="34" t="s">
        <v>8</v>
      </c>
      <c r="E69" s="35"/>
      <c r="F69" s="35"/>
      <c r="G69" s="35"/>
      <c r="H69" s="35">
        <f t="shared" si="36"/>
        <v>0</v>
      </c>
      <c r="I69" s="35">
        <f t="shared" si="37"/>
        <v>0</v>
      </c>
      <c r="J69" s="35">
        <v>0</v>
      </c>
      <c r="K69" s="23"/>
      <c r="L69" s="30" t="e">
        <f t="shared" si="35"/>
        <v>#DIV/0!</v>
      </c>
      <c r="M69" s="31"/>
    </row>
    <row r="70" spans="1:13" ht="15.75" hidden="1">
      <c r="A70" s="10"/>
      <c r="B70" s="52"/>
      <c r="C70" s="52" t="s">
        <v>73</v>
      </c>
      <c r="D70" s="34" t="s">
        <v>8</v>
      </c>
      <c r="E70" s="53"/>
      <c r="F70" s="53"/>
      <c r="G70" s="53"/>
      <c r="H70" s="35">
        <f t="shared" si="36"/>
        <v>0</v>
      </c>
      <c r="I70" s="35">
        <f t="shared" si="37"/>
        <v>0</v>
      </c>
      <c r="J70" s="53">
        <v>0</v>
      </c>
      <c r="K70" s="23"/>
      <c r="L70" s="30" t="e">
        <f t="shared" si="35"/>
        <v>#DIV/0!</v>
      </c>
      <c r="M70" s="31"/>
    </row>
    <row r="71" spans="1:13" ht="15.75" hidden="1">
      <c r="A71" s="6"/>
      <c r="B71" s="36"/>
      <c r="C71" s="36" t="s">
        <v>74</v>
      </c>
      <c r="D71" s="34" t="s">
        <v>8</v>
      </c>
      <c r="E71" s="35"/>
      <c r="F71" s="35"/>
      <c r="G71" s="35"/>
      <c r="H71" s="35">
        <f t="shared" si="36"/>
        <v>0</v>
      </c>
      <c r="I71" s="35">
        <f t="shared" si="37"/>
        <v>0</v>
      </c>
      <c r="J71" s="35">
        <v>0</v>
      </c>
      <c r="K71" s="23"/>
      <c r="L71" s="30" t="e">
        <f t="shared" si="35"/>
        <v>#DIV/0!</v>
      </c>
      <c r="M71" s="31"/>
    </row>
    <row r="72" spans="1:13" ht="15.75">
      <c r="A72" s="6"/>
      <c r="B72" s="69" t="s">
        <v>179</v>
      </c>
      <c r="C72" s="36" t="s">
        <v>75</v>
      </c>
      <c r="D72" s="34" t="s">
        <v>8</v>
      </c>
      <c r="E72" s="35"/>
      <c r="F72" s="35"/>
      <c r="G72" s="35">
        <v>2318.5410000000002</v>
      </c>
      <c r="H72" s="35">
        <f t="shared" si="36"/>
        <v>966.05875000000015</v>
      </c>
      <c r="I72" s="35">
        <f t="shared" si="37"/>
        <v>966.05875000000015</v>
      </c>
      <c r="J72" s="35">
        <v>85.378999999999991</v>
      </c>
      <c r="K72" s="23"/>
      <c r="L72" s="37">
        <f t="shared" si="35"/>
        <v>-91.162131702652658</v>
      </c>
      <c r="M72" s="31" t="s">
        <v>116</v>
      </c>
    </row>
    <row r="73" spans="1:13" ht="15.75">
      <c r="A73" s="6"/>
      <c r="B73" s="69" t="s">
        <v>180</v>
      </c>
      <c r="C73" s="36" t="s">
        <v>44</v>
      </c>
      <c r="D73" s="34" t="s">
        <v>8</v>
      </c>
      <c r="E73" s="35"/>
      <c r="F73" s="35"/>
      <c r="G73" s="35">
        <v>475.089</v>
      </c>
      <c r="H73" s="35">
        <f t="shared" si="36"/>
        <v>197.95375000000001</v>
      </c>
      <c r="I73" s="35">
        <f t="shared" si="37"/>
        <v>197.95375000000001</v>
      </c>
      <c r="J73" s="35"/>
      <c r="K73" s="23"/>
      <c r="L73" s="37">
        <f t="shared" si="35"/>
        <v>-100</v>
      </c>
      <c r="M73" s="31" t="s">
        <v>121</v>
      </c>
    </row>
    <row r="74" spans="1:13" ht="15.75">
      <c r="A74" s="6"/>
      <c r="B74" s="69" t="s">
        <v>181</v>
      </c>
      <c r="C74" s="36" t="s">
        <v>57</v>
      </c>
      <c r="D74" s="34" t="s">
        <v>8</v>
      </c>
      <c r="E74" s="35">
        <f>1609.25+251.64</f>
        <v>1860.8899999999999</v>
      </c>
      <c r="F74" s="35">
        <f t="shared" ref="F74:F76" si="38">E74/12*7</f>
        <v>1085.5191666666665</v>
      </c>
      <c r="G74" s="35">
        <v>2032.329</v>
      </c>
      <c r="H74" s="35">
        <f t="shared" si="36"/>
        <v>846.80375000000004</v>
      </c>
      <c r="I74" s="35">
        <f t="shared" si="37"/>
        <v>1932.3229166666665</v>
      </c>
      <c r="J74" s="35">
        <v>1211.3800000000001</v>
      </c>
      <c r="K74" s="54"/>
      <c r="L74" s="37">
        <f t="shared" si="35"/>
        <v>-37.309649978706531</v>
      </c>
      <c r="M74" s="31" t="s">
        <v>115</v>
      </c>
    </row>
    <row r="75" spans="1:13" ht="15.75">
      <c r="A75" s="6"/>
      <c r="B75" s="69" t="s">
        <v>182</v>
      </c>
      <c r="C75" s="36" t="s">
        <v>62</v>
      </c>
      <c r="D75" s="34" t="s">
        <v>8</v>
      </c>
      <c r="E75" s="35">
        <v>1203.6500000000001</v>
      </c>
      <c r="F75" s="35">
        <f t="shared" si="38"/>
        <v>702.12916666666672</v>
      </c>
      <c r="G75" s="35">
        <v>1818.961</v>
      </c>
      <c r="H75" s="35">
        <f t="shared" si="36"/>
        <v>757.90041666666662</v>
      </c>
      <c r="I75" s="35">
        <f t="shared" si="37"/>
        <v>1460.0295833333334</v>
      </c>
      <c r="J75" s="35">
        <v>2394.643</v>
      </c>
      <c r="K75" s="54"/>
      <c r="L75" s="37">
        <f t="shared" si="35"/>
        <v>64.01332050634818</v>
      </c>
      <c r="M75" s="31" t="s">
        <v>116</v>
      </c>
    </row>
    <row r="76" spans="1:13" ht="15.75">
      <c r="A76" s="6"/>
      <c r="B76" s="69" t="s">
        <v>183</v>
      </c>
      <c r="C76" s="36" t="s">
        <v>76</v>
      </c>
      <c r="D76" s="34" t="s">
        <v>8</v>
      </c>
      <c r="E76" s="35">
        <v>52.31</v>
      </c>
      <c r="F76" s="35">
        <f t="shared" si="38"/>
        <v>30.514166666666668</v>
      </c>
      <c r="G76" s="35"/>
      <c r="H76" s="35">
        <f t="shared" si="36"/>
        <v>0</v>
      </c>
      <c r="I76" s="35">
        <f t="shared" si="37"/>
        <v>30.514166666666668</v>
      </c>
      <c r="J76" s="35">
        <v>27.006999999999998</v>
      </c>
      <c r="K76" s="23"/>
      <c r="L76" s="37">
        <f t="shared" si="35"/>
        <v>-11.493568561050893</v>
      </c>
      <c r="M76" s="31" t="s">
        <v>116</v>
      </c>
    </row>
    <row r="77" spans="1:13" ht="15.75" hidden="1">
      <c r="A77" s="6"/>
      <c r="B77" s="69" t="s">
        <v>184</v>
      </c>
      <c r="C77" s="36" t="s">
        <v>77</v>
      </c>
      <c r="D77" s="34" t="s">
        <v>8</v>
      </c>
      <c r="E77" s="35"/>
      <c r="F77" s="35"/>
      <c r="G77" s="35"/>
      <c r="H77" s="35">
        <f t="shared" si="36"/>
        <v>0</v>
      </c>
      <c r="I77" s="35">
        <f t="shared" si="37"/>
        <v>0</v>
      </c>
      <c r="J77" s="35"/>
      <c r="K77" s="23"/>
      <c r="L77" s="37" t="e">
        <f t="shared" si="35"/>
        <v>#DIV/0!</v>
      </c>
      <c r="M77" s="31"/>
    </row>
    <row r="78" spans="1:13" ht="15.75">
      <c r="A78" s="6"/>
      <c r="B78" s="69" t="s">
        <v>185</v>
      </c>
      <c r="C78" s="36" t="s">
        <v>78</v>
      </c>
      <c r="D78" s="34" t="s">
        <v>8</v>
      </c>
      <c r="E78" s="35"/>
      <c r="F78" s="35"/>
      <c r="G78" s="35"/>
      <c r="H78" s="35">
        <f t="shared" si="36"/>
        <v>0</v>
      </c>
      <c r="I78" s="35">
        <f t="shared" si="37"/>
        <v>0</v>
      </c>
      <c r="J78" s="35">
        <v>144.28800000000001</v>
      </c>
      <c r="K78" s="23"/>
      <c r="L78" s="37"/>
      <c r="M78" s="31" t="s">
        <v>117</v>
      </c>
    </row>
    <row r="79" spans="1:13" ht="15.75" hidden="1">
      <c r="A79" s="6"/>
      <c r="B79" s="69" t="s">
        <v>186</v>
      </c>
      <c r="C79" s="36" t="s">
        <v>79</v>
      </c>
      <c r="D79" s="34" t="s">
        <v>8</v>
      </c>
      <c r="E79" s="35"/>
      <c r="F79" s="35"/>
      <c r="G79" s="35"/>
      <c r="H79" s="35">
        <f t="shared" si="36"/>
        <v>0</v>
      </c>
      <c r="I79" s="35">
        <f t="shared" si="37"/>
        <v>0</v>
      </c>
      <c r="J79" s="35"/>
      <c r="K79" s="23"/>
      <c r="L79" s="37" t="e">
        <f t="shared" si="35"/>
        <v>#DIV/0!</v>
      </c>
      <c r="M79" s="31"/>
    </row>
    <row r="80" spans="1:13" ht="15.75" hidden="1">
      <c r="A80" s="6"/>
      <c r="B80" s="69" t="s">
        <v>187</v>
      </c>
      <c r="C80" s="36" t="s">
        <v>80</v>
      </c>
      <c r="D80" s="34" t="s">
        <v>8</v>
      </c>
      <c r="E80" s="35"/>
      <c r="F80" s="35"/>
      <c r="G80" s="35"/>
      <c r="H80" s="35">
        <f t="shared" si="36"/>
        <v>0</v>
      </c>
      <c r="I80" s="35">
        <f t="shared" si="37"/>
        <v>0</v>
      </c>
      <c r="J80" s="35"/>
      <c r="K80" s="23"/>
      <c r="L80" s="37" t="e">
        <f t="shared" si="35"/>
        <v>#DIV/0!</v>
      </c>
      <c r="M80" s="31"/>
    </row>
    <row r="81" spans="1:14" ht="15.75">
      <c r="A81" s="6"/>
      <c r="B81" s="69" t="s">
        <v>188</v>
      </c>
      <c r="C81" s="36" t="s">
        <v>35</v>
      </c>
      <c r="D81" s="34" t="s">
        <v>109</v>
      </c>
      <c r="E81" s="35">
        <v>66.709999999999994</v>
      </c>
      <c r="F81" s="35">
        <f t="shared" ref="F81" si="39">E81/12*7</f>
        <v>38.914166666666659</v>
      </c>
      <c r="G81" s="35"/>
      <c r="H81" s="35">
        <f t="shared" si="36"/>
        <v>0</v>
      </c>
      <c r="I81" s="35">
        <f t="shared" si="37"/>
        <v>38.914166666666659</v>
      </c>
      <c r="J81" s="35">
        <v>49</v>
      </c>
      <c r="K81" s="23"/>
      <c r="L81" s="37">
        <f t="shared" si="35"/>
        <v>25.918153200419752</v>
      </c>
      <c r="M81" s="31" t="s">
        <v>116</v>
      </c>
    </row>
    <row r="82" spans="1:14" ht="15.75" hidden="1">
      <c r="A82" s="6"/>
      <c r="B82" s="69" t="s">
        <v>189</v>
      </c>
      <c r="C82" s="36" t="s">
        <v>81</v>
      </c>
      <c r="D82" s="34" t="s">
        <v>8</v>
      </c>
      <c r="E82" s="35"/>
      <c r="F82" s="35"/>
      <c r="G82" s="35"/>
      <c r="H82" s="35">
        <f t="shared" si="36"/>
        <v>0</v>
      </c>
      <c r="I82" s="35">
        <f t="shared" si="37"/>
        <v>0</v>
      </c>
      <c r="J82" s="35"/>
      <c r="K82" s="23"/>
      <c r="L82" s="37" t="e">
        <f t="shared" si="35"/>
        <v>#DIV/0!</v>
      </c>
      <c r="M82" s="31"/>
    </row>
    <row r="83" spans="1:14" ht="15.75">
      <c r="A83" s="6"/>
      <c r="B83" s="69" t="s">
        <v>190</v>
      </c>
      <c r="C83" s="36" t="s">
        <v>37</v>
      </c>
      <c r="D83" s="34" t="s">
        <v>8</v>
      </c>
      <c r="E83" s="35">
        <v>309.45</v>
      </c>
      <c r="F83" s="35">
        <f t="shared" ref="F83:F85" si="40">E83/12*7</f>
        <v>180.51249999999999</v>
      </c>
      <c r="G83" s="35">
        <v>200.58199999999999</v>
      </c>
      <c r="H83" s="35">
        <f t="shared" si="36"/>
        <v>83.575833333333321</v>
      </c>
      <c r="I83" s="35">
        <f t="shared" si="37"/>
        <v>264.08833333333331</v>
      </c>
      <c r="J83" s="35">
        <v>365.541</v>
      </c>
      <c r="K83" s="23"/>
      <c r="L83" s="37">
        <f t="shared" si="35"/>
        <v>38.416186503253329</v>
      </c>
      <c r="M83" s="31" t="s">
        <v>116</v>
      </c>
    </row>
    <row r="84" spans="1:14" ht="15.75">
      <c r="A84" s="6"/>
      <c r="B84" s="69" t="s">
        <v>191</v>
      </c>
      <c r="C84" s="36" t="s">
        <v>38</v>
      </c>
      <c r="D84" s="34" t="s">
        <v>8</v>
      </c>
      <c r="E84" s="35">
        <v>333.61</v>
      </c>
      <c r="F84" s="35">
        <f t="shared" si="40"/>
        <v>194.60583333333332</v>
      </c>
      <c r="G84" s="35"/>
      <c r="H84" s="35">
        <f t="shared" si="36"/>
        <v>0</v>
      </c>
      <c r="I84" s="35">
        <f t="shared" si="37"/>
        <v>194.60583333333332</v>
      </c>
      <c r="J84" s="35">
        <v>682.39600000000007</v>
      </c>
      <c r="K84" s="23"/>
      <c r="L84" s="37">
        <f t="shared" si="35"/>
        <v>250.65547024541064</v>
      </c>
      <c r="M84" s="31" t="s">
        <v>116</v>
      </c>
    </row>
    <row r="85" spans="1:14" ht="15.75">
      <c r="A85" s="6"/>
      <c r="B85" s="69" t="s">
        <v>192</v>
      </c>
      <c r="C85" s="36" t="s">
        <v>82</v>
      </c>
      <c r="D85" s="34" t="s">
        <v>8</v>
      </c>
      <c r="E85" s="35">
        <v>1080.1400000000001</v>
      </c>
      <c r="F85" s="35">
        <f t="shared" si="40"/>
        <v>630.08166666666671</v>
      </c>
      <c r="G85" s="35"/>
      <c r="H85" s="35">
        <f t="shared" si="36"/>
        <v>0</v>
      </c>
      <c r="I85" s="35">
        <f t="shared" si="37"/>
        <v>630.08166666666671</v>
      </c>
      <c r="J85" s="35"/>
      <c r="K85" s="23"/>
      <c r="L85" s="37">
        <f t="shared" si="35"/>
        <v>-100</v>
      </c>
      <c r="M85" s="31" t="s">
        <v>118</v>
      </c>
    </row>
    <row r="86" spans="1:14" ht="18.75" customHeight="1">
      <c r="A86" s="6"/>
      <c r="B86" s="36"/>
      <c r="C86" s="28" t="s">
        <v>105</v>
      </c>
      <c r="D86" s="34"/>
      <c r="E86" s="30"/>
      <c r="F86" s="30"/>
      <c r="G86" s="30">
        <v>11977.311999999976</v>
      </c>
      <c r="H86" s="30">
        <v>5988.6559999999999</v>
      </c>
      <c r="I86" s="30">
        <f t="shared" si="37"/>
        <v>5988.6559999999999</v>
      </c>
      <c r="J86" s="30">
        <v>5988.6559999999999</v>
      </c>
      <c r="K86" s="59"/>
      <c r="L86" s="30">
        <f t="shared" si="35"/>
        <v>0</v>
      </c>
      <c r="M86" s="31"/>
    </row>
    <row r="87" spans="1:14" ht="15.75">
      <c r="A87" s="3" t="s">
        <v>83</v>
      </c>
      <c r="B87" s="26" t="s">
        <v>84</v>
      </c>
      <c r="C87" s="32" t="s">
        <v>85</v>
      </c>
      <c r="D87" s="34" t="s">
        <v>8</v>
      </c>
      <c r="E87" s="38">
        <f>E6+E42+E86</f>
        <v>397228.01799999998</v>
      </c>
      <c r="F87" s="38">
        <f>F6+F42+F86</f>
        <v>231716.34383333335</v>
      </c>
      <c r="G87" s="38">
        <f>G6+G42+G86</f>
        <v>363418.99900000001</v>
      </c>
      <c r="H87" s="38">
        <f>H6+H42+H86</f>
        <v>152422.69224999999</v>
      </c>
      <c r="I87" s="38">
        <f>I6+I42+I86</f>
        <v>384139.03608333337</v>
      </c>
      <c r="J87" s="55">
        <f>J6+J42+J86</f>
        <v>309561.90400000004</v>
      </c>
      <c r="K87" s="55">
        <f>K6+K42+K86</f>
        <v>0</v>
      </c>
      <c r="L87" s="30">
        <f t="shared" si="35"/>
        <v>-19.414098823102933</v>
      </c>
      <c r="M87" s="31"/>
      <c r="N87" s="13"/>
    </row>
    <row r="88" spans="1:14" ht="15.75">
      <c r="A88" s="3" t="s">
        <v>86</v>
      </c>
      <c r="B88" s="26" t="s">
        <v>87</v>
      </c>
      <c r="C88" s="32" t="s">
        <v>88</v>
      </c>
      <c r="D88" s="34" t="s">
        <v>8</v>
      </c>
      <c r="E88" s="38">
        <f>E90+E89-E87</f>
        <v>4914.2019999999902</v>
      </c>
      <c r="F88" s="38">
        <f t="shared" ref="F88" si="41">E88/12*7</f>
        <v>2866.6178333333273</v>
      </c>
      <c r="G88" s="38">
        <f>G90+G89-G87</f>
        <v>0</v>
      </c>
      <c r="H88" s="38">
        <f t="shared" ref="H88" si="42">G88/12*7</f>
        <v>0</v>
      </c>
      <c r="I88" s="38"/>
      <c r="J88" s="55">
        <f>J90-J87</f>
        <v>33252.31799999997</v>
      </c>
      <c r="K88" s="23"/>
      <c r="L88" s="56"/>
      <c r="M88" s="31"/>
    </row>
    <row r="89" spans="1:14" s="7" customFormat="1" ht="15.75">
      <c r="A89" s="3"/>
      <c r="B89" s="26" t="s">
        <v>89</v>
      </c>
      <c r="C89" s="57" t="s">
        <v>90</v>
      </c>
      <c r="D89" s="29"/>
      <c r="E89" s="30"/>
      <c r="F89" s="30"/>
      <c r="G89" s="30">
        <v>4334.7560000000003</v>
      </c>
      <c r="H89" s="30"/>
      <c r="I89" s="30"/>
      <c r="J89" s="58"/>
      <c r="K89" s="59"/>
      <c r="L89" s="56"/>
      <c r="M89" s="44"/>
    </row>
    <row r="90" spans="1:14" ht="15.75">
      <c r="A90" s="3" t="s">
        <v>91</v>
      </c>
      <c r="B90" s="26" t="s">
        <v>92</v>
      </c>
      <c r="C90" s="57" t="s">
        <v>93</v>
      </c>
      <c r="D90" s="34" t="s">
        <v>8</v>
      </c>
      <c r="E90" s="38">
        <v>402142.22</v>
      </c>
      <c r="F90" s="38">
        <f t="shared" ref="F90:F91" si="43">E90/12*7</f>
        <v>234582.96166666664</v>
      </c>
      <c r="G90" s="38">
        <v>359084.24300000002</v>
      </c>
      <c r="H90" s="38">
        <f>G90/12*5</f>
        <v>149618.43458333335</v>
      </c>
      <c r="I90" s="38">
        <f>+H90+F90</f>
        <v>384201.39624999999</v>
      </c>
      <c r="J90" s="55">
        <v>342814.22200000001</v>
      </c>
      <c r="K90" s="23"/>
      <c r="L90" s="56"/>
      <c r="M90" s="31"/>
    </row>
    <row r="91" spans="1:14" s="7" customFormat="1" ht="15.75">
      <c r="A91" s="3" t="s">
        <v>94</v>
      </c>
      <c r="B91" s="26" t="s">
        <v>95</v>
      </c>
      <c r="C91" s="57" t="s">
        <v>96</v>
      </c>
      <c r="D91" s="26" t="s">
        <v>97</v>
      </c>
      <c r="E91" s="30">
        <v>1066827.69</v>
      </c>
      <c r="F91" s="38">
        <f t="shared" si="43"/>
        <v>622316.15249999997</v>
      </c>
      <c r="G91" s="30">
        <v>1012815.355</v>
      </c>
      <c r="H91" s="38">
        <f>G91/12*5</f>
        <v>422006.3979166667</v>
      </c>
      <c r="I91" s="38">
        <f>+H91+F91</f>
        <v>1044322.5504166667</v>
      </c>
      <c r="J91" s="55">
        <v>1081047.0010000002</v>
      </c>
      <c r="K91" s="59"/>
      <c r="L91" s="56"/>
      <c r="M91" s="44"/>
    </row>
    <row r="92" spans="1:14" s="7" customFormat="1" ht="15.75">
      <c r="A92" s="3" t="s">
        <v>98</v>
      </c>
      <c r="B92" s="26"/>
      <c r="C92" s="57" t="s">
        <v>99</v>
      </c>
      <c r="D92" s="29" t="s">
        <v>100</v>
      </c>
      <c r="E92" s="30">
        <f>E90/E91</f>
        <v>0.37695142689819011</v>
      </c>
      <c r="F92" s="30">
        <f>F90/F91</f>
        <v>0.37695142689819006</v>
      </c>
      <c r="G92" s="30">
        <f t="shared" ref="G92:J92" si="44">G90/G91</f>
        <v>0.3545406783450672</v>
      </c>
      <c r="H92" s="30">
        <f t="shared" si="44"/>
        <v>0.35454067834506714</v>
      </c>
      <c r="I92" s="30">
        <f t="shared" si="44"/>
        <v>0.36789533664355928</v>
      </c>
      <c r="J92" s="30">
        <f t="shared" si="44"/>
        <v>0.31711315204878865</v>
      </c>
      <c r="K92" s="59"/>
      <c r="L92" s="56"/>
      <c r="M92" s="44"/>
    </row>
    <row r="93" spans="1:14" s="7" customFormat="1" ht="15.75">
      <c r="A93" s="3" t="s">
        <v>101</v>
      </c>
      <c r="B93" s="64"/>
      <c r="C93" s="66" t="s">
        <v>102</v>
      </c>
      <c r="D93" s="26" t="s">
        <v>103</v>
      </c>
      <c r="E93" s="30">
        <v>16.27</v>
      </c>
      <c r="F93" s="30"/>
      <c r="G93" s="60">
        <v>16.48</v>
      </c>
      <c r="H93" s="30"/>
      <c r="I93" s="30"/>
      <c r="J93" s="61">
        <v>16.610755413464197</v>
      </c>
      <c r="K93" s="59"/>
      <c r="L93" s="56"/>
      <c r="M93" s="44"/>
    </row>
    <row r="94" spans="1:14" ht="15.75">
      <c r="A94" s="11"/>
      <c r="B94" s="65"/>
      <c r="C94" s="67"/>
      <c r="D94" s="48" t="s">
        <v>97</v>
      </c>
      <c r="E94" s="38">
        <v>207239.49</v>
      </c>
      <c r="F94" s="38"/>
      <c r="G94" s="38">
        <v>200629</v>
      </c>
      <c r="H94" s="38"/>
      <c r="I94" s="38"/>
      <c r="J94" s="61">
        <v>215339.60900000003</v>
      </c>
      <c r="K94" s="23"/>
      <c r="L94" s="56"/>
      <c r="M94" s="31"/>
    </row>
    <row r="95" spans="1:14" ht="15.75">
      <c r="B95" s="23"/>
      <c r="C95" s="23"/>
      <c r="D95" s="24"/>
      <c r="E95" s="62"/>
      <c r="F95" s="62"/>
      <c r="G95" s="62"/>
      <c r="H95" s="62"/>
      <c r="I95" s="62"/>
      <c r="J95" s="62"/>
      <c r="K95" s="23"/>
      <c r="L95" s="23"/>
      <c r="M95" s="23"/>
    </row>
    <row r="96" spans="1:14" ht="15.75">
      <c r="B96" s="23"/>
      <c r="C96" s="14" t="s">
        <v>122</v>
      </c>
      <c r="D96" s="15" t="s">
        <v>123</v>
      </c>
      <c r="E96" s="16"/>
      <c r="F96" s="14"/>
      <c r="G96" s="17"/>
      <c r="H96" s="24"/>
      <c r="I96" s="24"/>
      <c r="J96" s="24"/>
      <c r="K96" s="23"/>
      <c r="L96" s="23"/>
      <c r="M96" s="23"/>
    </row>
    <row r="97" spans="2:13" ht="15.75">
      <c r="B97" s="23"/>
      <c r="C97" s="14" t="s">
        <v>124</v>
      </c>
      <c r="D97" s="15" t="s">
        <v>125</v>
      </c>
      <c r="E97" s="16"/>
      <c r="F97" s="14"/>
      <c r="G97" s="17"/>
      <c r="H97" s="24"/>
      <c r="I97" s="24"/>
      <c r="J97" s="24"/>
      <c r="K97" s="23"/>
      <c r="L97" s="23"/>
      <c r="M97" s="23"/>
    </row>
    <row r="98" spans="2:13" ht="15.75">
      <c r="B98" s="23"/>
      <c r="C98" s="14" t="s">
        <v>126</v>
      </c>
      <c r="D98" s="15" t="s">
        <v>127</v>
      </c>
      <c r="E98" s="16"/>
      <c r="F98" s="14"/>
      <c r="G98" s="17"/>
      <c r="H98" s="24"/>
      <c r="I98" s="24"/>
      <c r="J98" s="24"/>
      <c r="K98" s="23"/>
      <c r="L98" s="23"/>
      <c r="M98" s="23"/>
    </row>
    <row r="99" spans="2:13" ht="19.5" customHeight="1">
      <c r="B99" s="23"/>
      <c r="C99" s="14" t="s">
        <v>128</v>
      </c>
      <c r="D99" s="18" t="s">
        <v>129</v>
      </c>
      <c r="E99" s="14"/>
      <c r="F99" s="14"/>
      <c r="G99" s="19"/>
      <c r="H99" s="24"/>
      <c r="I99" s="24"/>
      <c r="J99" s="63"/>
      <c r="K99" s="23"/>
      <c r="L99" s="23"/>
      <c r="M99" s="23"/>
    </row>
    <row r="100" spans="2:13" ht="18" customHeight="1">
      <c r="B100" s="23"/>
      <c r="C100" s="14" t="s">
        <v>130</v>
      </c>
      <c r="D100" s="20" t="s">
        <v>135</v>
      </c>
      <c r="E100" s="14"/>
      <c r="F100" s="14"/>
      <c r="G100" s="19"/>
      <c r="H100" s="24"/>
      <c r="I100" s="24"/>
      <c r="J100" s="24"/>
      <c r="K100" s="23"/>
      <c r="L100" s="23"/>
      <c r="M100" s="23"/>
    </row>
    <row r="101" spans="2:13" ht="15.75">
      <c r="B101" s="23"/>
      <c r="C101" s="14" t="s">
        <v>131</v>
      </c>
      <c r="D101" s="20" t="s">
        <v>132</v>
      </c>
      <c r="E101" s="21"/>
      <c r="F101" s="21"/>
      <c r="G101" s="19"/>
      <c r="H101" s="24"/>
      <c r="I101" s="24"/>
      <c r="J101" s="24"/>
      <c r="K101" s="23"/>
      <c r="L101" s="23"/>
      <c r="M101" s="23"/>
    </row>
    <row r="102" spans="2:13" ht="15.75">
      <c r="B102" s="23"/>
      <c r="C102" s="14"/>
      <c r="D102" s="14"/>
      <c r="E102" s="14"/>
      <c r="F102" s="14"/>
      <c r="G102" s="19"/>
      <c r="H102" s="24"/>
      <c r="I102" s="24"/>
      <c r="J102" s="24"/>
      <c r="K102" s="23"/>
      <c r="L102" s="23"/>
      <c r="M102" s="23"/>
    </row>
    <row r="103" spans="2:13" ht="15.75">
      <c r="B103" s="23"/>
      <c r="C103" s="14" t="s">
        <v>133</v>
      </c>
      <c r="D103" s="14"/>
      <c r="E103" s="14"/>
      <c r="F103" s="14"/>
      <c r="G103" s="19"/>
      <c r="H103" s="24"/>
      <c r="I103" s="24"/>
      <c r="J103" s="24"/>
      <c r="K103" s="23"/>
      <c r="L103" s="23"/>
      <c r="M103" s="23"/>
    </row>
    <row r="104" spans="2:13" ht="15.75">
      <c r="B104" s="23"/>
      <c r="C104" s="14"/>
      <c r="D104" s="14"/>
      <c r="E104" s="14"/>
      <c r="F104" s="14"/>
      <c r="G104" s="19"/>
      <c r="H104" s="24"/>
      <c r="I104" s="24"/>
      <c r="J104" s="24"/>
      <c r="K104" s="23"/>
      <c r="L104" s="23"/>
      <c r="M104" s="23"/>
    </row>
    <row r="105" spans="2:13" ht="15.75">
      <c r="B105" s="23"/>
      <c r="C105" s="22" t="s">
        <v>134</v>
      </c>
      <c r="D105" s="14"/>
      <c r="E105" s="14"/>
      <c r="F105" s="14"/>
      <c r="G105" s="19"/>
      <c r="H105" s="24"/>
      <c r="I105" s="24"/>
      <c r="J105" s="24"/>
      <c r="K105" s="23"/>
      <c r="L105" s="23"/>
      <c r="M105" s="23"/>
    </row>
    <row r="106" spans="2:13" ht="15.75">
      <c r="B106" s="23"/>
      <c r="C106" s="23"/>
      <c r="D106" s="24"/>
      <c r="E106" s="24"/>
      <c r="F106" s="24"/>
      <c r="G106" s="24"/>
      <c r="H106" s="24"/>
      <c r="I106" s="24"/>
      <c r="J106" s="24"/>
      <c r="K106" s="23"/>
      <c r="L106" s="23"/>
      <c r="M106" s="23"/>
    </row>
    <row r="107" spans="2:13" ht="15.75">
      <c r="B107" s="23"/>
      <c r="C107" s="23"/>
      <c r="D107" s="24"/>
      <c r="E107" s="24"/>
      <c r="F107" s="24"/>
      <c r="G107" s="24"/>
      <c r="H107" s="24"/>
      <c r="I107" s="24"/>
      <c r="J107" s="24"/>
      <c r="K107" s="23"/>
      <c r="L107" s="23"/>
      <c r="M107" s="23"/>
    </row>
    <row r="108" spans="2:13" ht="15.75">
      <c r="B108" s="23"/>
      <c r="C108" s="23"/>
      <c r="D108" s="24"/>
      <c r="E108" s="24"/>
      <c r="F108" s="24"/>
      <c r="G108" s="24"/>
      <c r="H108" s="24"/>
      <c r="I108" s="24"/>
      <c r="J108" s="24"/>
      <c r="K108" s="23"/>
      <c r="L108" s="23"/>
      <c r="M108" s="23"/>
    </row>
    <row r="109" spans="2:13" ht="15.75">
      <c r="B109" s="23"/>
      <c r="C109" s="23"/>
      <c r="D109" s="24"/>
      <c r="E109" s="24"/>
      <c r="F109" s="24"/>
      <c r="G109" s="24"/>
      <c r="H109" s="24"/>
      <c r="I109" s="24"/>
      <c r="J109" s="24"/>
      <c r="K109" s="23"/>
      <c r="L109" s="23"/>
      <c r="M109" s="23"/>
    </row>
    <row r="110" spans="2:13" ht="15.75">
      <c r="B110" s="23"/>
      <c r="C110" s="23"/>
      <c r="D110" s="24"/>
      <c r="E110" s="24"/>
      <c r="F110" s="24"/>
      <c r="G110" s="24"/>
      <c r="H110" s="24"/>
      <c r="I110" s="24"/>
      <c r="J110" s="24"/>
      <c r="K110" s="23"/>
      <c r="L110" s="23"/>
      <c r="M110" s="23"/>
    </row>
    <row r="111" spans="2:13" ht="15.75">
      <c r="B111" s="23"/>
      <c r="C111" s="23"/>
      <c r="D111" s="24"/>
      <c r="E111" s="24"/>
      <c r="F111" s="24"/>
      <c r="G111" s="24"/>
      <c r="H111" s="24"/>
      <c r="I111" s="24"/>
      <c r="J111" s="24"/>
      <c r="K111" s="23"/>
      <c r="L111" s="23"/>
      <c r="M111" s="23"/>
    </row>
    <row r="112" spans="2:13" ht="15.75">
      <c r="B112" s="23"/>
      <c r="C112" s="23"/>
      <c r="D112" s="24"/>
      <c r="E112" s="24"/>
      <c r="F112" s="24"/>
      <c r="G112" s="24"/>
      <c r="H112" s="24"/>
      <c r="I112" s="24"/>
      <c r="J112" s="24"/>
      <c r="K112" s="23"/>
      <c r="L112" s="23"/>
      <c r="M112" s="23"/>
    </row>
    <row r="113" spans="2:13" ht="15.75">
      <c r="B113" s="23"/>
      <c r="C113" s="23"/>
      <c r="D113" s="24"/>
      <c r="E113" s="24"/>
      <c r="F113" s="24"/>
      <c r="G113" s="24"/>
      <c r="H113" s="24"/>
      <c r="I113" s="24"/>
      <c r="J113" s="24"/>
      <c r="K113" s="23"/>
      <c r="L113" s="23"/>
      <c r="M113" s="23"/>
    </row>
    <row r="114" spans="2:13" ht="15.75">
      <c r="B114" s="23"/>
      <c r="C114" s="23"/>
      <c r="D114" s="24"/>
      <c r="E114" s="24"/>
      <c r="F114" s="24"/>
      <c r="G114" s="24"/>
      <c r="H114" s="24"/>
      <c r="I114" s="24"/>
      <c r="J114" s="24"/>
      <c r="K114" s="23"/>
      <c r="L114" s="23"/>
      <c r="M114" s="23"/>
    </row>
    <row r="115" spans="2:13" ht="15.75">
      <c r="B115" s="23"/>
      <c r="C115" s="23"/>
      <c r="D115" s="24"/>
      <c r="E115" s="24"/>
      <c r="F115" s="24"/>
      <c r="G115" s="24"/>
      <c r="H115" s="24"/>
      <c r="I115" s="24"/>
      <c r="J115" s="24"/>
      <c r="K115" s="23"/>
      <c r="L115" s="23"/>
      <c r="M115" s="23"/>
    </row>
    <row r="116" spans="2:13" ht="15.75">
      <c r="B116" s="23"/>
      <c r="C116" s="23"/>
      <c r="D116" s="24"/>
      <c r="E116" s="24"/>
      <c r="F116" s="24"/>
      <c r="G116" s="24"/>
      <c r="H116" s="24"/>
      <c r="I116" s="24"/>
      <c r="J116" s="24"/>
      <c r="K116" s="23"/>
      <c r="L116" s="23"/>
      <c r="M116" s="23"/>
    </row>
    <row r="117" spans="2:13" ht="15.75">
      <c r="B117" s="23"/>
      <c r="C117" s="23"/>
      <c r="D117" s="24"/>
      <c r="E117" s="24"/>
      <c r="F117" s="24"/>
      <c r="G117" s="24"/>
      <c r="H117" s="24"/>
      <c r="I117" s="24"/>
      <c r="J117" s="24"/>
      <c r="K117" s="23"/>
      <c r="L117" s="23"/>
      <c r="M117" s="23"/>
    </row>
    <row r="118" spans="2:13" ht="15.75">
      <c r="B118" s="23"/>
      <c r="C118" s="23"/>
      <c r="D118" s="24"/>
      <c r="E118" s="24"/>
      <c r="F118" s="24"/>
      <c r="G118" s="24"/>
      <c r="H118" s="24"/>
      <c r="I118" s="24"/>
      <c r="J118" s="24"/>
      <c r="K118" s="23"/>
      <c r="L118" s="23"/>
      <c r="M118" s="23"/>
    </row>
    <row r="119" spans="2:13" ht="15.75">
      <c r="B119" s="23"/>
      <c r="C119" s="23"/>
      <c r="D119" s="24"/>
      <c r="E119" s="24"/>
      <c r="F119" s="24"/>
      <c r="G119" s="24"/>
      <c r="H119" s="24"/>
      <c r="I119" s="24"/>
      <c r="J119" s="24"/>
      <c r="K119" s="23"/>
      <c r="L119" s="23"/>
      <c r="M119" s="23"/>
    </row>
    <row r="120" spans="2:13" ht="15.75">
      <c r="B120" s="23"/>
      <c r="C120" s="23"/>
      <c r="D120" s="24"/>
      <c r="E120" s="24"/>
      <c r="F120" s="24"/>
      <c r="G120" s="24"/>
      <c r="H120" s="24"/>
      <c r="I120" s="24"/>
      <c r="J120" s="24"/>
      <c r="K120" s="23"/>
      <c r="L120" s="23"/>
      <c r="M120" s="23"/>
    </row>
    <row r="121" spans="2:13" ht="15.75">
      <c r="B121" s="23"/>
      <c r="C121" s="23"/>
      <c r="D121" s="24"/>
      <c r="E121" s="24"/>
      <c r="F121" s="24"/>
      <c r="G121" s="24"/>
      <c r="H121" s="24"/>
      <c r="I121" s="24"/>
      <c r="J121" s="24"/>
      <c r="K121" s="23"/>
      <c r="L121" s="23"/>
      <c r="M121" s="23"/>
    </row>
    <row r="122" spans="2:13" ht="15.75">
      <c r="B122" s="23"/>
      <c r="C122" s="23"/>
      <c r="D122" s="24"/>
      <c r="E122" s="24"/>
      <c r="F122" s="24"/>
      <c r="G122" s="24"/>
      <c r="H122" s="24"/>
      <c r="I122" s="24"/>
      <c r="J122" s="24"/>
      <c r="K122" s="23"/>
      <c r="L122" s="23"/>
      <c r="M122" s="23"/>
    </row>
    <row r="123" spans="2:13" ht="15.75">
      <c r="B123" s="23"/>
      <c r="C123" s="23"/>
      <c r="D123" s="24"/>
      <c r="E123" s="24"/>
      <c r="F123" s="24"/>
      <c r="G123" s="24"/>
      <c r="H123" s="24"/>
      <c r="I123" s="24"/>
      <c r="J123" s="24"/>
      <c r="K123" s="23"/>
      <c r="L123" s="23"/>
      <c r="M123" s="23"/>
    </row>
    <row r="124" spans="2:13" ht="15.75">
      <c r="B124" s="23"/>
      <c r="C124" s="23"/>
      <c r="D124" s="24"/>
      <c r="E124" s="24"/>
      <c r="F124" s="24"/>
      <c r="G124" s="24"/>
      <c r="H124" s="24"/>
      <c r="I124" s="24"/>
      <c r="J124" s="24"/>
      <c r="K124" s="23"/>
      <c r="L124" s="23"/>
      <c r="M124" s="23"/>
    </row>
    <row r="125" spans="2:13" ht="15.75">
      <c r="B125" s="23"/>
      <c r="C125" s="23"/>
      <c r="D125" s="24"/>
      <c r="E125" s="24"/>
      <c r="F125" s="24"/>
      <c r="G125" s="24"/>
      <c r="H125" s="24"/>
      <c r="I125" s="24"/>
      <c r="J125" s="24"/>
      <c r="K125" s="23"/>
      <c r="L125" s="23"/>
      <c r="M125" s="23"/>
    </row>
    <row r="126" spans="2:13" ht="15.75">
      <c r="B126" s="23"/>
      <c r="C126" s="23"/>
      <c r="D126" s="24"/>
      <c r="E126" s="24"/>
      <c r="F126" s="24"/>
      <c r="G126" s="24"/>
      <c r="H126" s="24"/>
      <c r="I126" s="24"/>
      <c r="J126" s="24"/>
      <c r="K126" s="23"/>
      <c r="L126" s="23"/>
      <c r="M126" s="23"/>
    </row>
    <row r="127" spans="2:13" ht="15.75">
      <c r="B127" s="23"/>
      <c r="C127" s="23"/>
      <c r="D127" s="24"/>
      <c r="E127" s="24"/>
      <c r="F127" s="24"/>
      <c r="G127" s="24"/>
      <c r="H127" s="24"/>
      <c r="I127" s="24"/>
      <c r="J127" s="24"/>
      <c r="K127" s="23"/>
      <c r="L127" s="23"/>
      <c r="M127" s="23"/>
    </row>
    <row r="128" spans="2:13" ht="15.75">
      <c r="B128" s="23"/>
      <c r="C128" s="23"/>
      <c r="D128" s="24"/>
      <c r="E128" s="24"/>
      <c r="F128" s="24"/>
      <c r="G128" s="24"/>
      <c r="H128" s="24"/>
      <c r="I128" s="24"/>
      <c r="J128" s="24"/>
      <c r="K128" s="23"/>
      <c r="L128" s="23"/>
      <c r="M128" s="23"/>
    </row>
    <row r="129" spans="2:13" ht="15.75">
      <c r="B129" s="23"/>
      <c r="C129" s="23"/>
      <c r="D129" s="24"/>
      <c r="E129" s="24"/>
      <c r="F129" s="24"/>
      <c r="G129" s="24"/>
      <c r="H129" s="24"/>
      <c r="I129" s="24"/>
      <c r="J129" s="24"/>
      <c r="K129" s="23"/>
      <c r="L129" s="23"/>
      <c r="M129" s="23"/>
    </row>
    <row r="130" spans="2:13" ht="15.75">
      <c r="B130" s="23"/>
      <c r="C130" s="23"/>
      <c r="D130" s="24"/>
      <c r="E130" s="24"/>
      <c r="F130" s="24"/>
      <c r="G130" s="24"/>
      <c r="H130" s="24"/>
      <c r="I130" s="24"/>
      <c r="J130" s="24"/>
      <c r="K130" s="23"/>
      <c r="L130" s="23"/>
      <c r="M130" s="23"/>
    </row>
    <row r="131" spans="2:13" ht="15.75">
      <c r="B131" s="23"/>
      <c r="C131" s="23"/>
      <c r="D131" s="24"/>
      <c r="E131" s="24"/>
      <c r="F131" s="24"/>
      <c r="G131" s="24"/>
      <c r="H131" s="24"/>
      <c r="I131" s="24"/>
      <c r="J131" s="24"/>
      <c r="K131" s="23"/>
      <c r="L131" s="23"/>
      <c r="M131" s="23"/>
    </row>
    <row r="132" spans="2:13" ht="15.75">
      <c r="B132" s="23"/>
      <c r="C132" s="23"/>
      <c r="D132" s="24"/>
      <c r="E132" s="24"/>
      <c r="F132" s="24"/>
      <c r="G132" s="24"/>
      <c r="H132" s="24"/>
      <c r="I132" s="24"/>
      <c r="J132" s="24"/>
      <c r="K132" s="23"/>
      <c r="L132" s="23"/>
      <c r="M132" s="23"/>
    </row>
    <row r="133" spans="2:13" ht="15.75">
      <c r="B133" s="23"/>
      <c r="C133" s="23"/>
      <c r="D133" s="24"/>
      <c r="E133" s="24"/>
      <c r="F133" s="24"/>
      <c r="G133" s="24"/>
      <c r="H133" s="24"/>
      <c r="I133" s="24"/>
      <c r="J133" s="24"/>
      <c r="K133" s="23"/>
      <c r="L133" s="23"/>
      <c r="M133" s="23"/>
    </row>
    <row r="134" spans="2:13" ht="15.75">
      <c r="B134" s="23"/>
      <c r="C134" s="23"/>
      <c r="D134" s="24"/>
      <c r="E134" s="24"/>
      <c r="F134" s="24"/>
      <c r="G134" s="24"/>
      <c r="H134" s="24"/>
      <c r="I134" s="24"/>
      <c r="J134" s="24"/>
      <c r="K134" s="23"/>
      <c r="L134" s="23"/>
      <c r="M134" s="23"/>
    </row>
    <row r="135" spans="2:13" ht="15.75">
      <c r="B135" s="23"/>
      <c r="C135" s="23"/>
      <c r="D135" s="24"/>
      <c r="E135" s="24"/>
      <c r="F135" s="24"/>
      <c r="G135" s="24"/>
      <c r="H135" s="24"/>
      <c r="I135" s="24"/>
      <c r="J135" s="24"/>
      <c r="K135" s="23"/>
      <c r="L135" s="23"/>
      <c r="M135" s="23"/>
    </row>
    <row r="136" spans="2:13" ht="15.75">
      <c r="B136" s="23"/>
      <c r="C136" s="23"/>
      <c r="D136" s="24"/>
      <c r="E136" s="24"/>
      <c r="F136" s="24"/>
      <c r="G136" s="24"/>
      <c r="H136" s="24"/>
      <c r="I136" s="24"/>
      <c r="J136" s="24"/>
      <c r="K136" s="23"/>
      <c r="L136" s="23"/>
      <c r="M136" s="23"/>
    </row>
    <row r="137" spans="2:13" ht="15.75">
      <c r="B137" s="23"/>
      <c r="C137" s="23"/>
      <c r="D137" s="24"/>
      <c r="E137" s="24"/>
      <c r="F137" s="24"/>
      <c r="G137" s="24"/>
      <c r="H137" s="24"/>
      <c r="I137" s="24"/>
      <c r="J137" s="24"/>
      <c r="K137" s="23"/>
      <c r="L137" s="23"/>
      <c r="M137" s="23"/>
    </row>
    <row r="138" spans="2:13" ht="15.75">
      <c r="B138" s="23"/>
      <c r="C138" s="23"/>
      <c r="D138" s="24"/>
      <c r="E138" s="24"/>
      <c r="F138" s="24"/>
      <c r="G138" s="24"/>
      <c r="H138" s="24"/>
      <c r="I138" s="24"/>
      <c r="J138" s="24"/>
      <c r="K138" s="23"/>
      <c r="L138" s="23"/>
      <c r="M138" s="23"/>
    </row>
    <row r="139" spans="2:13" ht="15.75">
      <c r="B139" s="23"/>
      <c r="C139" s="23"/>
      <c r="D139" s="24"/>
      <c r="E139" s="24"/>
      <c r="F139" s="24"/>
      <c r="G139" s="24"/>
      <c r="H139" s="24"/>
      <c r="I139" s="24"/>
      <c r="J139" s="24"/>
      <c r="K139" s="23"/>
      <c r="L139" s="23"/>
      <c r="M139" s="23"/>
    </row>
    <row r="140" spans="2:13" ht="15.75">
      <c r="B140" s="23"/>
      <c r="C140" s="23"/>
      <c r="D140" s="24"/>
      <c r="E140" s="24"/>
      <c r="F140" s="24"/>
      <c r="G140" s="24"/>
      <c r="H140" s="24"/>
      <c r="I140" s="24"/>
      <c r="J140" s="24"/>
      <c r="K140" s="23"/>
      <c r="L140" s="23"/>
      <c r="M140" s="23"/>
    </row>
    <row r="141" spans="2:13" ht="15.75">
      <c r="B141" s="23"/>
      <c r="C141" s="23"/>
      <c r="D141" s="24"/>
      <c r="E141" s="24"/>
      <c r="F141" s="24"/>
      <c r="G141" s="24"/>
      <c r="H141" s="24"/>
      <c r="I141" s="24"/>
      <c r="J141" s="24"/>
      <c r="K141" s="23"/>
      <c r="L141" s="23"/>
      <c r="M141" s="23"/>
    </row>
    <row r="142" spans="2:13" ht="15.75">
      <c r="B142" s="23"/>
      <c r="C142" s="23"/>
      <c r="D142" s="24"/>
      <c r="E142" s="24"/>
      <c r="F142" s="24"/>
      <c r="G142" s="24"/>
      <c r="H142" s="24"/>
      <c r="I142" s="24"/>
      <c r="J142" s="24"/>
      <c r="K142" s="23"/>
      <c r="L142" s="23"/>
      <c r="M142" s="23"/>
    </row>
    <row r="143" spans="2:13" ht="15.75">
      <c r="B143" s="23"/>
      <c r="C143" s="23"/>
      <c r="D143" s="24"/>
      <c r="E143" s="24"/>
      <c r="F143" s="24"/>
      <c r="G143" s="24"/>
      <c r="H143" s="24"/>
      <c r="I143" s="24"/>
      <c r="J143" s="24"/>
      <c r="K143" s="23"/>
      <c r="L143" s="23"/>
      <c r="M143" s="23"/>
    </row>
    <row r="144" spans="2:13" ht="15.75">
      <c r="B144" s="23"/>
      <c r="C144" s="23"/>
      <c r="D144" s="24"/>
      <c r="E144" s="24"/>
      <c r="F144" s="24"/>
      <c r="G144" s="24"/>
      <c r="H144" s="24"/>
      <c r="I144" s="24"/>
      <c r="J144" s="24"/>
      <c r="K144" s="23"/>
      <c r="L144" s="23"/>
      <c r="M144" s="23"/>
    </row>
    <row r="145" spans="2:13" ht="15.75">
      <c r="B145" s="23"/>
      <c r="C145" s="23"/>
      <c r="D145" s="24"/>
      <c r="E145" s="24"/>
      <c r="F145" s="24"/>
      <c r="G145" s="24"/>
      <c r="H145" s="24"/>
      <c r="I145" s="24"/>
      <c r="J145" s="24"/>
      <c r="K145" s="23"/>
      <c r="L145" s="23"/>
      <c r="M145" s="23"/>
    </row>
    <row r="146" spans="2:13" ht="15.75">
      <c r="B146" s="23"/>
      <c r="C146" s="23"/>
      <c r="D146" s="24"/>
      <c r="E146" s="24"/>
      <c r="F146" s="24"/>
      <c r="G146" s="24"/>
      <c r="H146" s="24"/>
      <c r="I146" s="24"/>
      <c r="J146" s="24"/>
      <c r="K146" s="23"/>
      <c r="L146" s="23"/>
      <c r="M146" s="23"/>
    </row>
    <row r="147" spans="2:13" ht="15.75">
      <c r="B147" s="23"/>
      <c r="C147" s="23"/>
      <c r="D147" s="24"/>
      <c r="E147" s="24"/>
      <c r="F147" s="24"/>
      <c r="G147" s="24"/>
      <c r="H147" s="24"/>
      <c r="I147" s="24"/>
      <c r="J147" s="24"/>
      <c r="K147" s="23"/>
      <c r="L147" s="23"/>
      <c r="M147" s="23"/>
    </row>
    <row r="148" spans="2:13" ht="15.75">
      <c r="B148" s="23"/>
      <c r="C148" s="23"/>
      <c r="D148" s="24"/>
      <c r="E148" s="24"/>
      <c r="F148" s="24"/>
      <c r="G148" s="24"/>
      <c r="H148" s="24"/>
      <c r="I148" s="24"/>
      <c r="J148" s="24"/>
      <c r="K148" s="23"/>
      <c r="L148" s="23"/>
      <c r="M148" s="23"/>
    </row>
    <row r="149" spans="2:13" ht="15.75">
      <c r="B149" s="23"/>
      <c r="C149" s="23"/>
      <c r="D149" s="24"/>
      <c r="E149" s="24"/>
      <c r="F149" s="24"/>
      <c r="G149" s="24"/>
      <c r="H149" s="24"/>
      <c r="I149" s="24"/>
      <c r="J149" s="24"/>
      <c r="K149" s="23"/>
      <c r="L149" s="23"/>
      <c r="M149" s="23"/>
    </row>
    <row r="150" spans="2:13" ht="15.75">
      <c r="B150" s="23"/>
      <c r="C150" s="23"/>
      <c r="D150" s="24"/>
      <c r="E150" s="24"/>
      <c r="F150" s="24"/>
      <c r="G150" s="24"/>
      <c r="H150" s="24"/>
      <c r="I150" s="24"/>
      <c r="J150" s="24"/>
      <c r="K150" s="23"/>
      <c r="L150" s="23"/>
      <c r="M150" s="23"/>
    </row>
    <row r="151" spans="2:13" ht="15.75">
      <c r="B151" s="23"/>
      <c r="C151" s="23"/>
      <c r="D151" s="24"/>
      <c r="E151" s="24"/>
      <c r="F151" s="24"/>
      <c r="G151" s="24"/>
      <c r="H151" s="24"/>
      <c r="I151" s="24"/>
      <c r="J151" s="24"/>
      <c r="K151" s="23"/>
      <c r="L151" s="23"/>
      <c r="M151" s="23"/>
    </row>
    <row r="152" spans="2:13" ht="15.75">
      <c r="B152" s="23"/>
      <c r="C152" s="23"/>
      <c r="D152" s="24"/>
      <c r="E152" s="24"/>
      <c r="F152" s="24"/>
      <c r="G152" s="24"/>
      <c r="H152" s="24"/>
      <c r="I152" s="24"/>
      <c r="J152" s="24"/>
      <c r="K152" s="23"/>
      <c r="L152" s="23"/>
      <c r="M152" s="23"/>
    </row>
    <row r="153" spans="2:13" ht="15.75">
      <c r="B153" s="23"/>
      <c r="C153" s="23"/>
      <c r="D153" s="24"/>
      <c r="E153" s="24"/>
      <c r="F153" s="24"/>
      <c r="G153" s="24"/>
      <c r="H153" s="24"/>
      <c r="I153" s="24"/>
      <c r="J153" s="24"/>
      <c r="K153" s="23"/>
      <c r="L153" s="23"/>
      <c r="M153" s="23"/>
    </row>
    <row r="154" spans="2:13" ht="15.75">
      <c r="B154" s="23"/>
      <c r="C154" s="23"/>
      <c r="D154" s="24"/>
      <c r="E154" s="24"/>
      <c r="F154" s="24"/>
      <c r="G154" s="24"/>
      <c r="H154" s="24"/>
      <c r="I154" s="24"/>
      <c r="J154" s="24"/>
      <c r="K154" s="23"/>
      <c r="L154" s="23"/>
      <c r="M154" s="23"/>
    </row>
    <row r="155" spans="2:13" ht="15.75">
      <c r="B155" s="23"/>
      <c r="C155" s="23"/>
      <c r="D155" s="24"/>
      <c r="E155" s="24"/>
      <c r="F155" s="24"/>
      <c r="G155" s="24"/>
      <c r="H155" s="24"/>
      <c r="I155" s="24"/>
      <c r="J155" s="24"/>
      <c r="K155" s="23"/>
      <c r="L155" s="23"/>
      <c r="M155" s="23"/>
    </row>
    <row r="156" spans="2:13" ht="15.75">
      <c r="B156" s="23"/>
      <c r="C156" s="23"/>
      <c r="D156" s="24"/>
      <c r="E156" s="24"/>
      <c r="F156" s="24"/>
      <c r="G156" s="24"/>
      <c r="H156" s="24"/>
      <c r="I156" s="24"/>
      <c r="J156" s="24"/>
      <c r="K156" s="23"/>
      <c r="L156" s="23"/>
      <c r="M156" s="23"/>
    </row>
  </sheetData>
  <mergeCells count="5">
    <mergeCell ref="B93:B94"/>
    <mergeCell ref="C93:C94"/>
    <mergeCell ref="B1:M1"/>
    <mergeCell ref="B2:M2"/>
    <mergeCell ref="B3:M3"/>
  </mergeCells>
  <hyperlinks>
    <hyperlink ref="D99" r:id="rId1"/>
  </hyperlinks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Алматы </vt:lpstr>
      <vt:lpstr>'Алматы '!Заголовки_для_печати</vt:lpstr>
      <vt:lpstr>'Алматы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2018-12-10T05:47:08Z</dcterms:modified>
</cp:coreProperties>
</file>