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0" yWindow="-30" windowWidth="14505" windowHeight="12795" tabRatio="357"/>
  </bookViews>
  <sheets>
    <sheet name="Тариф по каналам" sheetId="19" r:id="rId1"/>
  </sheets>
  <definedNames>
    <definedName name="_xlnm.Print_Titles" localSheetId="0">'Тариф по каналам'!$A:$C,'Тариф по каналам'!$12:$12</definedName>
    <definedName name="_xlnm.Print_Area" localSheetId="0">'Тариф по каналам'!$A$1:$G$63</definedName>
  </definedNames>
  <calcPr calcId="124519"/>
</workbook>
</file>

<file path=xl/calcChain.xml><?xml version="1.0" encoding="utf-8"?>
<calcChain xmlns="http://schemas.openxmlformats.org/spreadsheetml/2006/main">
  <c r="E26" i="19"/>
  <c r="F26"/>
  <c r="D26"/>
  <c r="F36"/>
  <c r="F35"/>
  <c r="F45" l="1"/>
  <c r="F32"/>
  <c r="E32"/>
  <c r="F31"/>
  <c r="F30"/>
  <c r="E22"/>
  <c r="F40"/>
  <c r="F21"/>
  <c r="G49"/>
  <c r="G53"/>
  <c r="G54"/>
  <c r="E51"/>
  <c r="E45"/>
  <c r="E46"/>
  <c r="G46" s="1"/>
  <c r="E34"/>
  <c r="G34" s="1"/>
  <c r="E35"/>
  <c r="G35" s="1"/>
  <c r="E36"/>
  <c r="E37"/>
  <c r="G37" s="1"/>
  <c r="E39"/>
  <c r="G39" s="1"/>
  <c r="E31"/>
  <c r="E30"/>
  <c r="E25"/>
  <c r="E24" s="1"/>
  <c r="E23"/>
  <c r="G23" s="1"/>
  <c r="E21"/>
  <c r="E20"/>
  <c r="E56" s="1"/>
  <c r="E17"/>
  <c r="G17" s="1"/>
  <c r="E18"/>
  <c r="G18" s="1"/>
  <c r="G21" l="1"/>
  <c r="G45"/>
  <c r="G36"/>
  <c r="E19"/>
  <c r="G25"/>
  <c r="G20"/>
  <c r="E38"/>
  <c r="F19"/>
  <c r="G31"/>
  <c r="G30"/>
  <c r="E33"/>
  <c r="E57"/>
  <c r="E29" l="1"/>
  <c r="E28" s="1"/>
  <c r="D16"/>
  <c r="E16" s="1"/>
  <c r="F56"/>
  <c r="G56" s="1"/>
  <c r="F57"/>
  <c r="G57" s="1"/>
  <c r="D57"/>
  <c r="D56"/>
  <c r="D38"/>
  <c r="F38"/>
  <c r="G38" s="1"/>
  <c r="G16" l="1"/>
  <c r="E15"/>
  <c r="E14" s="1"/>
  <c r="E43" s="1"/>
  <c r="E44" s="1"/>
  <c r="F15"/>
  <c r="F51"/>
  <c r="G51" s="1"/>
  <c r="D51"/>
  <c r="F33"/>
  <c r="D33"/>
  <c r="F24"/>
  <c r="G24" s="1"/>
  <c r="D15"/>
  <c r="D19"/>
  <c r="F14" l="1"/>
  <c r="G15"/>
  <c r="G33"/>
  <c r="F29"/>
  <c r="G19"/>
  <c r="G14" l="1"/>
  <c r="D29" l="1"/>
  <c r="D28" l="1"/>
  <c r="D24"/>
  <c r="D14" l="1"/>
  <c r="G29"/>
  <c r="D43" l="1"/>
  <c r="D44" s="1"/>
  <c r="F28"/>
  <c r="G28" s="1"/>
  <c r="F43" l="1"/>
  <c r="G43" s="1"/>
  <c r="F44" l="1"/>
</calcChain>
</file>

<file path=xl/sharedStrings.xml><?xml version="1.0" encoding="utf-8"?>
<sst xmlns="http://schemas.openxmlformats.org/spreadsheetml/2006/main" count="154" uniqueCount="112">
  <si>
    <t>№ п/п</t>
  </si>
  <si>
    <t xml:space="preserve">Наименование показателей </t>
  </si>
  <si>
    <t>Единица измерения</t>
  </si>
  <si>
    <t>I</t>
  </si>
  <si>
    <t>Затраты на производство товаров и предоставление услуг, 
всего в том числе</t>
  </si>
  <si>
    <t>тыс.тенге</t>
  </si>
  <si>
    <t>Материальные затраты, всего 
в том числе</t>
  </si>
  <si>
    <t>1.1</t>
  </si>
  <si>
    <t>Сырье и материалы</t>
  </si>
  <si>
    <t>1.2</t>
  </si>
  <si>
    <t>ГСМ</t>
  </si>
  <si>
    <t>1.3</t>
  </si>
  <si>
    <t>Топливо</t>
  </si>
  <si>
    <t>Затраты на оплату труда, всего 
в том числе</t>
  </si>
  <si>
    <t>2.1</t>
  </si>
  <si>
    <t>Заработная плата</t>
  </si>
  <si>
    <t>2.2</t>
  </si>
  <si>
    <t>Социальный налог</t>
  </si>
  <si>
    <t>Амортизация</t>
  </si>
  <si>
    <t>Ремонт, всего 
в том числе</t>
  </si>
  <si>
    <t>4.1</t>
  </si>
  <si>
    <t>Плата за пользование водными ресурсами</t>
  </si>
  <si>
    <t>6.1</t>
  </si>
  <si>
    <t>6.2</t>
  </si>
  <si>
    <t>II</t>
  </si>
  <si>
    <t>Расходы периода,
всего</t>
  </si>
  <si>
    <t>Заработная плата административного персонала</t>
  </si>
  <si>
    <t>Налог на охрану окружающей среды</t>
  </si>
  <si>
    <t>8</t>
  </si>
  <si>
    <t>III</t>
  </si>
  <si>
    <t>Всего затрат</t>
  </si>
  <si>
    <t>IV</t>
  </si>
  <si>
    <t>Прибыль/Убыток</t>
  </si>
  <si>
    <t>V</t>
  </si>
  <si>
    <t>Всего доходов</t>
  </si>
  <si>
    <t>VI</t>
  </si>
  <si>
    <t>Объем оказываемых услуг</t>
  </si>
  <si>
    <t xml:space="preserve">тыс.м3 </t>
  </si>
  <si>
    <t>имущественный налог</t>
  </si>
  <si>
    <t>земельный налог</t>
  </si>
  <si>
    <t>Налоги, всего в том числе</t>
  </si>
  <si>
    <t>VII</t>
  </si>
  <si>
    <t>человек</t>
  </si>
  <si>
    <t>Прочие (расшифровать)</t>
  </si>
  <si>
    <t>типографские услуги</t>
  </si>
  <si>
    <t>ремонт, не приводящие к увеличению стоимости основных средств</t>
  </si>
  <si>
    <t>Справочно:</t>
  </si>
  <si>
    <t>Тариф (без НДС)</t>
  </si>
  <si>
    <t>тенге/м3</t>
  </si>
  <si>
    <t>6</t>
  </si>
  <si>
    <t>7</t>
  </si>
  <si>
    <t>5</t>
  </si>
  <si>
    <t>VIII</t>
  </si>
  <si>
    <t>командировочные расходы</t>
  </si>
  <si>
    <t>комунальные услуги</t>
  </si>
  <si>
    <t>Индекс: ОИТС-1</t>
  </si>
  <si>
    <t xml:space="preserve">Приложение 2       </t>
  </si>
  <si>
    <t>на регулируемые услуги (товары, работы)</t>
  </si>
  <si>
    <t xml:space="preserve">к Правилам утверждения тарифов </t>
  </si>
  <si>
    <t xml:space="preserve">(цен, ставок сборов) и тарифных смет </t>
  </si>
  <si>
    <t xml:space="preserve">субъектов естественных монополий </t>
  </si>
  <si>
    <t xml:space="preserve">от 19 июля 2013 года № 215-ОД </t>
  </si>
  <si>
    <t xml:space="preserve">Предусмотрено по утвержденной тарифной смете  </t>
  </si>
  <si>
    <t>отклонение, в %</t>
  </si>
  <si>
    <t xml:space="preserve">Отчет об исполнении тарифной сметы по услуге подача воды по каналам                                                                                  </t>
  </si>
  <si>
    <r>
      <t xml:space="preserve">Адрес электронной почты:  </t>
    </r>
    <r>
      <rPr>
        <b/>
        <sz val="14"/>
        <color theme="1"/>
        <rFont val="Times New Roman"/>
        <family val="1"/>
        <charset val="204"/>
      </rPr>
      <t>voda_2004@mail.ru</t>
    </r>
  </si>
  <si>
    <t>Периодичность: полугодовая</t>
  </si>
  <si>
    <r>
      <t xml:space="preserve">Наименование организации:  </t>
    </r>
    <r>
      <rPr>
        <b/>
        <sz val="14"/>
        <color theme="1"/>
        <rFont val="Times New Roman"/>
        <family val="1"/>
        <charset val="204"/>
      </rPr>
      <t>Восточно - Казахстанский филиал РГП "Казводхоз" КВР МСХ РК</t>
    </r>
  </si>
  <si>
    <r>
      <t xml:space="preserve">Адрес:   </t>
    </r>
    <r>
      <rPr>
        <b/>
        <sz val="14"/>
        <color theme="1"/>
        <rFont val="Times New Roman"/>
        <family val="1"/>
        <charset val="204"/>
      </rPr>
      <t>г.Усть-Каменогорск, ул.Казахстана, 99/1</t>
    </r>
  </si>
  <si>
    <t>Телефон:  51-06-17</t>
  </si>
  <si>
    <t xml:space="preserve">Общие и административные расходы, всего в том числе
</t>
  </si>
  <si>
    <t>9</t>
  </si>
  <si>
    <t>9.1</t>
  </si>
  <si>
    <t>канцелярские товары</t>
  </si>
  <si>
    <t>9.2</t>
  </si>
  <si>
    <t>9.3</t>
  </si>
  <si>
    <t>9.4</t>
  </si>
  <si>
    <t>%</t>
  </si>
  <si>
    <t>Нормативные потери</t>
  </si>
  <si>
    <t>Среднесписочная численность работников, всего</t>
  </si>
  <si>
    <t xml:space="preserve">в том числе: </t>
  </si>
  <si>
    <t>производственного персонала</t>
  </si>
  <si>
    <t>административного персонала</t>
  </si>
  <si>
    <t>IX</t>
  </si>
  <si>
    <t>Среднемесячная заработная плата, всего, в том числе:</t>
  </si>
  <si>
    <t>X</t>
  </si>
  <si>
    <t>тенге</t>
  </si>
  <si>
    <t>охрана труда и техника безопасности</t>
  </si>
  <si>
    <t>Отчетный период:  2018 год</t>
  </si>
  <si>
    <t>за 6 месяцев 2018 года</t>
  </si>
  <si>
    <t>План за 6 мес</t>
  </si>
  <si>
    <t>Фактически сложившиеся показатели  в тарифной смете</t>
  </si>
  <si>
    <t>Отчисления ОСМС</t>
  </si>
  <si>
    <t>Акжар ПУ</t>
  </si>
  <si>
    <t>Аксуатский ПУ</t>
  </si>
  <si>
    <t>АУП</t>
  </si>
  <si>
    <t>Белагачский ПУ</t>
  </si>
  <si>
    <t>Жарма ПУ</t>
  </si>
  <si>
    <t>Зайсан ПУ</t>
  </si>
  <si>
    <t>Урджар ПУ</t>
  </si>
  <si>
    <t>2.3</t>
  </si>
  <si>
    <t>5.2</t>
  </si>
  <si>
    <t>5.1</t>
  </si>
  <si>
    <t>5.3</t>
  </si>
  <si>
    <t>Имущественный налог</t>
  </si>
  <si>
    <t xml:space="preserve">Прочие: </t>
  </si>
  <si>
    <t>Главный бухгалтер</t>
  </si>
  <si>
    <t>Жумангазина А.</t>
  </si>
  <si>
    <t>Ст. экономист</t>
  </si>
  <si>
    <t>Дарыбаева Д.</t>
  </si>
  <si>
    <t>Диектор  филиала</t>
  </si>
  <si>
    <t>К.Набиев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</si>
</sst>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"/>
    <numFmt numFmtId="167" formatCode="000"/>
    <numFmt numFmtId="168" formatCode="_(* #,##0.00_);_(* \(#,##0.00\);_(* &quot;-&quot;??_);_(@_)"/>
    <numFmt numFmtId="169" formatCode="\€#,##0;&quot;-€&quot;#,##0"/>
    <numFmt numFmtId="170" formatCode="#,##0.00&quot;р.&quot;"/>
    <numFmt numFmtId="171" formatCode="#,##0.000"/>
    <numFmt numFmtId="172" formatCode="_-* #,##0.00_-;\-* #,##0.00_-;_-* &quot;-&quot;??_-;_-@_-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b/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name val="Arial"/>
    </font>
    <font>
      <b/>
      <sz val="14"/>
      <name val="Times New Roman"/>
      <family val="1"/>
      <charset val="204"/>
    </font>
    <font>
      <b/>
      <sz val="9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1">
    <xf numFmtId="0" fontId="0" fillId="0" borderId="0"/>
    <xf numFmtId="0" fontId="4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0" fillId="16" borderId="0" applyNumberFormat="0" applyBorder="0" applyAlignment="0" applyProtection="0"/>
    <xf numFmtId="1" fontId="11" fillId="0" borderId="0">
      <alignment horizontal="center" vertical="top" wrapText="1"/>
    </xf>
    <xf numFmtId="166" fontId="11" fillId="0" borderId="2">
      <alignment horizontal="center" vertical="top" wrapText="1"/>
    </xf>
    <xf numFmtId="167" fontId="11" fillId="0" borderId="2">
      <alignment horizontal="center" vertical="top" wrapText="1"/>
    </xf>
    <xf numFmtId="167" fontId="11" fillId="0" borderId="2">
      <alignment horizontal="center" vertical="top" wrapText="1"/>
    </xf>
    <xf numFmtId="167" fontId="11" fillId="0" borderId="2">
      <alignment horizontal="center" vertical="top" wrapText="1"/>
    </xf>
    <xf numFmtId="1" fontId="11" fillId="0" borderId="0">
      <alignment horizontal="center" vertical="top" wrapText="1"/>
    </xf>
    <xf numFmtId="166" fontId="11" fillId="0" borderId="0">
      <alignment horizontal="center" vertical="top" wrapText="1"/>
    </xf>
    <xf numFmtId="167" fontId="11" fillId="0" borderId="0">
      <alignment horizontal="center" vertical="top" wrapText="1"/>
    </xf>
    <xf numFmtId="167" fontId="11" fillId="0" borderId="0">
      <alignment horizontal="center" vertical="top" wrapText="1"/>
    </xf>
    <xf numFmtId="167" fontId="11" fillId="0" borderId="0">
      <alignment horizontal="center" vertical="top" wrapText="1"/>
    </xf>
    <xf numFmtId="0" fontId="11" fillId="0" borderId="0">
      <alignment horizontal="left" vertical="top" wrapText="1"/>
    </xf>
    <xf numFmtId="0" fontId="11" fillId="0" borderId="0">
      <alignment horizontal="left" vertical="top" wrapText="1"/>
    </xf>
    <xf numFmtId="0" fontId="11" fillId="0" borderId="2">
      <alignment horizontal="left" vertical="top"/>
    </xf>
    <xf numFmtId="0" fontId="11" fillId="0" borderId="3">
      <alignment horizontal="center" vertical="top" wrapText="1"/>
    </xf>
    <xf numFmtId="0" fontId="11" fillId="0" borderId="0">
      <alignment horizontal="left" vertical="top"/>
    </xf>
    <xf numFmtId="0" fontId="11" fillId="0" borderId="4">
      <alignment horizontal="left" vertical="top"/>
    </xf>
    <xf numFmtId="0" fontId="12" fillId="17" borderId="2">
      <alignment horizontal="left" vertical="top" wrapText="1"/>
    </xf>
    <xf numFmtId="0" fontId="12" fillId="17" borderId="2">
      <alignment horizontal="left" vertical="top" wrapText="1"/>
    </xf>
    <xf numFmtId="0" fontId="13" fillId="0" borderId="2">
      <alignment horizontal="left" vertical="top" wrapText="1"/>
    </xf>
    <xf numFmtId="0" fontId="11" fillId="0" borderId="2">
      <alignment horizontal="left" vertical="top" wrapText="1"/>
    </xf>
    <xf numFmtId="0" fontId="14" fillId="0" borderId="2">
      <alignment horizontal="left" vertical="top" wrapText="1"/>
    </xf>
    <xf numFmtId="0" fontId="15" fillId="0" borderId="0"/>
    <xf numFmtId="0" fontId="16" fillId="0" borderId="0"/>
    <xf numFmtId="0" fontId="17" fillId="0" borderId="0"/>
    <xf numFmtId="0" fontId="18" fillId="0" borderId="0">
      <alignment horizontal="left" vertical="top"/>
    </xf>
    <xf numFmtId="0" fontId="19" fillId="0" borderId="0">
      <alignment horizontal="left" vertical="top"/>
    </xf>
    <xf numFmtId="0" fontId="18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1" fillId="0" borderId="0">
      <alignment horizontal="center" vertical="center"/>
    </xf>
    <xf numFmtId="0" fontId="19" fillId="0" borderId="0">
      <alignment horizontal="center" vertical="top"/>
    </xf>
    <xf numFmtId="0" fontId="21" fillId="0" borderId="0">
      <alignment horizontal="center" vertical="center" textRotation="90"/>
    </xf>
    <xf numFmtId="0" fontId="18" fillId="0" borderId="0">
      <alignment horizontal="left" vertical="top"/>
    </xf>
    <xf numFmtId="0" fontId="22" fillId="0" borderId="0">
      <alignment horizontal="left" vertical="top"/>
    </xf>
    <xf numFmtId="0" fontId="18" fillId="0" borderId="0">
      <alignment horizontal="right" vertical="top"/>
    </xf>
    <xf numFmtId="0" fontId="21" fillId="0" borderId="0">
      <alignment horizontal="center" vertical="center"/>
    </xf>
    <xf numFmtId="0" fontId="22" fillId="0" borderId="0">
      <alignment horizontal="left" vertical="top"/>
    </xf>
    <xf numFmtId="0" fontId="21" fillId="0" borderId="0">
      <alignment horizontal="center" vertical="center"/>
    </xf>
    <xf numFmtId="0" fontId="20" fillId="0" borderId="0">
      <alignment horizontal="left" vertical="top"/>
    </xf>
    <xf numFmtId="0" fontId="20" fillId="0" borderId="0">
      <alignment horizontal="left" vertical="top"/>
    </xf>
    <xf numFmtId="0" fontId="21" fillId="0" borderId="0">
      <alignment horizontal="center" vertical="center" textRotation="90"/>
    </xf>
    <xf numFmtId="0" fontId="21" fillId="0" borderId="0">
      <alignment horizontal="right" vertical="top"/>
    </xf>
    <xf numFmtId="0" fontId="21" fillId="0" borderId="0">
      <alignment horizontal="left" vertical="top"/>
    </xf>
    <xf numFmtId="0" fontId="23" fillId="0" borderId="0">
      <alignment horizontal="left" vertical="top"/>
    </xf>
    <xf numFmtId="0" fontId="20" fillId="0" borderId="0">
      <alignment horizontal="left" vertical="top"/>
    </xf>
    <xf numFmtId="0" fontId="23" fillId="0" borderId="0">
      <alignment horizontal="right" vertical="top"/>
    </xf>
    <xf numFmtId="0" fontId="21" fillId="0" borderId="0">
      <alignment horizontal="right" vertical="top"/>
    </xf>
    <xf numFmtId="0" fontId="22" fillId="0" borderId="0">
      <alignment horizontal="right" vertical="top"/>
    </xf>
    <xf numFmtId="0" fontId="24" fillId="0" borderId="0">
      <alignment horizontal="center" vertical="top"/>
    </xf>
    <xf numFmtId="0" fontId="11" fillId="0" borderId="1">
      <alignment horizontal="center" textRotation="90" wrapText="1"/>
    </xf>
    <xf numFmtId="0" fontId="11" fillId="0" borderId="1">
      <alignment horizontal="center" vertical="center" wrapText="1"/>
    </xf>
    <xf numFmtId="1" fontId="25" fillId="0" borderId="0">
      <alignment horizontal="center" vertical="top" wrapText="1"/>
    </xf>
    <xf numFmtId="166" fontId="25" fillId="0" borderId="2">
      <alignment horizontal="center" vertical="top" wrapText="1"/>
    </xf>
    <xf numFmtId="167" fontId="25" fillId="0" borderId="2">
      <alignment horizontal="center" vertical="top" wrapText="1"/>
    </xf>
    <xf numFmtId="167" fontId="25" fillId="0" borderId="2">
      <alignment horizontal="center" vertical="top" wrapText="1"/>
    </xf>
    <xf numFmtId="167" fontId="25" fillId="0" borderId="2">
      <alignment horizontal="center" vertical="top" wrapText="1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21" borderId="0" applyNumberFormat="0" applyBorder="0" applyAlignment="0" applyProtection="0"/>
    <xf numFmtId="0" fontId="26" fillId="8" borderId="5" applyNumberFormat="0" applyAlignment="0" applyProtection="0"/>
    <xf numFmtId="0" fontId="26" fillId="8" borderId="5" applyNumberFormat="0" applyAlignment="0" applyProtection="0"/>
    <xf numFmtId="0" fontId="10" fillId="8" borderId="5" applyNumberFormat="0" applyAlignment="0" applyProtection="0"/>
    <xf numFmtId="0" fontId="26" fillId="8" borderId="5" applyNumberFormat="0" applyAlignment="0" applyProtection="0"/>
    <xf numFmtId="0" fontId="10" fillId="8" borderId="5" applyNumberFormat="0" applyAlignment="0" applyProtection="0"/>
    <xf numFmtId="0" fontId="10" fillId="8" borderId="5" applyNumberFormat="0" applyAlignment="0" applyProtection="0"/>
    <xf numFmtId="0" fontId="10" fillId="8" borderId="5" applyNumberFormat="0" applyAlignment="0" applyProtection="0"/>
    <xf numFmtId="0" fontId="26" fillId="8" borderId="5" applyNumberFormat="0" applyAlignment="0" applyProtection="0"/>
    <xf numFmtId="0" fontId="26" fillId="8" borderId="5" applyNumberFormat="0" applyAlignment="0" applyProtection="0"/>
    <xf numFmtId="0" fontId="26" fillId="8" borderId="5" applyNumberFormat="0" applyAlignment="0" applyProtection="0"/>
    <xf numFmtId="0" fontId="27" fillId="22" borderId="6" applyNumberFormat="0" applyAlignment="0" applyProtection="0"/>
    <xf numFmtId="0" fontId="27" fillId="22" borderId="6" applyNumberFormat="0" applyAlignment="0" applyProtection="0"/>
    <xf numFmtId="0" fontId="26" fillId="22" borderId="6" applyNumberFormat="0" applyAlignment="0" applyProtection="0"/>
    <xf numFmtId="0" fontId="27" fillId="22" borderId="6" applyNumberFormat="0" applyAlignment="0" applyProtection="0"/>
    <xf numFmtId="0" fontId="26" fillId="22" borderId="6" applyNumberFormat="0" applyAlignment="0" applyProtection="0"/>
    <xf numFmtId="0" fontId="26" fillId="22" borderId="6" applyNumberFormat="0" applyAlignment="0" applyProtection="0"/>
    <xf numFmtId="0" fontId="26" fillId="22" borderId="6" applyNumberFormat="0" applyAlignment="0" applyProtection="0"/>
    <xf numFmtId="0" fontId="27" fillId="22" borderId="6" applyNumberFormat="0" applyAlignment="0" applyProtection="0"/>
    <xf numFmtId="0" fontId="27" fillId="22" borderId="6" applyNumberFormat="0" applyAlignment="0" applyProtection="0"/>
    <xf numFmtId="0" fontId="27" fillId="22" borderId="6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7" fillId="22" borderId="5" applyNumberFormat="0" applyAlignment="0" applyProtection="0"/>
    <xf numFmtId="0" fontId="28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0" fontId="28" fillId="22" borderId="5" applyNumberFormat="0" applyAlignment="0" applyProtection="0"/>
    <xf numFmtId="164" fontId="29" fillId="0" borderId="0" applyFon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4" fillId="0" borderId="0"/>
    <xf numFmtId="0" fontId="34" fillId="23" borderId="11" applyNumberFormat="0" applyAlignment="0" applyProtection="0"/>
    <xf numFmtId="0" fontId="34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4" fillId="23" borderId="11" applyNumberFormat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37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6" fillId="0" borderId="0"/>
    <xf numFmtId="0" fontId="6" fillId="0" borderId="0"/>
    <xf numFmtId="0" fontId="29" fillId="0" borderId="0">
      <alignment horizontal="center"/>
    </xf>
    <xf numFmtId="0" fontId="29" fillId="0" borderId="0"/>
    <xf numFmtId="0" fontId="29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17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1" fillId="0" borderId="0"/>
    <xf numFmtId="0" fontId="6" fillId="0" borderId="0"/>
    <xf numFmtId="0" fontId="29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1" fillId="0" borderId="0"/>
    <xf numFmtId="0" fontId="29" fillId="0" borderId="0"/>
    <xf numFmtId="0" fontId="29" fillId="0" borderId="0"/>
    <xf numFmtId="0" fontId="37" fillId="0" borderId="0"/>
    <xf numFmtId="0" fontId="1" fillId="0" borderId="0"/>
    <xf numFmtId="0" fontId="6" fillId="0" borderId="0"/>
    <xf numFmtId="0" fontId="37" fillId="0" borderId="0"/>
    <xf numFmtId="0" fontId="1" fillId="0" borderId="0"/>
    <xf numFmtId="0" fontId="6" fillId="0" borderId="0"/>
    <xf numFmtId="0" fontId="6" fillId="0" borderId="0"/>
    <xf numFmtId="0" fontId="29" fillId="0" borderId="0">
      <alignment horizontal="center"/>
    </xf>
    <xf numFmtId="0" fontId="29" fillId="0" borderId="0"/>
    <xf numFmtId="0" fontId="29" fillId="0" borderId="0"/>
    <xf numFmtId="0" fontId="37" fillId="0" borderId="0"/>
    <xf numFmtId="0" fontId="29" fillId="0" borderId="0">
      <alignment horizontal="center"/>
    </xf>
    <xf numFmtId="0" fontId="37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/>
    <xf numFmtId="0" fontId="37" fillId="0" borderId="0"/>
    <xf numFmtId="0" fontId="29" fillId="0" borderId="0">
      <alignment horizontal="center"/>
    </xf>
    <xf numFmtId="0" fontId="37" fillId="0" borderId="0"/>
    <xf numFmtId="0" fontId="29" fillId="0" borderId="0">
      <alignment horizontal="center"/>
    </xf>
    <xf numFmtId="0" fontId="29" fillId="0" borderId="0">
      <alignment horizontal="center"/>
    </xf>
    <xf numFmtId="0" fontId="1" fillId="0" borderId="0"/>
    <xf numFmtId="0" fontId="1" fillId="0" borderId="0"/>
    <xf numFmtId="0" fontId="6" fillId="0" borderId="0"/>
    <xf numFmtId="0" fontId="1" fillId="0" borderId="0"/>
    <xf numFmtId="0" fontId="29" fillId="0" borderId="0">
      <alignment horizontal="center"/>
    </xf>
    <xf numFmtId="0" fontId="1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6" fillId="0" borderId="0"/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1" fillId="0" borderId="0"/>
    <xf numFmtId="0" fontId="38" fillId="0" borderId="0"/>
    <xf numFmtId="0" fontId="6" fillId="0" borderId="0"/>
    <xf numFmtId="0" fontId="1" fillId="0" borderId="0"/>
    <xf numFmtId="0" fontId="39" fillId="0" borderId="0">
      <alignment horizontal="left"/>
    </xf>
    <xf numFmtId="0" fontId="6" fillId="0" borderId="0"/>
    <xf numFmtId="0" fontId="1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39" fillId="0" borderId="0">
      <alignment horizontal="left"/>
    </xf>
    <xf numFmtId="0" fontId="6" fillId="0" borderId="0"/>
    <xf numFmtId="0" fontId="37" fillId="0" borderId="0">
      <alignment horizontal="center"/>
    </xf>
    <xf numFmtId="0" fontId="29" fillId="0" borderId="0"/>
    <xf numFmtId="0" fontId="1" fillId="0" borderId="0"/>
    <xf numFmtId="0" fontId="6" fillId="0" borderId="0"/>
    <xf numFmtId="0" fontId="29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37" fillId="0" borderId="0">
      <alignment horizontal="center"/>
    </xf>
    <xf numFmtId="0" fontId="6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39" fillId="0" borderId="0">
      <alignment horizontal="left"/>
    </xf>
    <xf numFmtId="0" fontId="1" fillId="0" borderId="0"/>
    <xf numFmtId="0" fontId="6" fillId="0" borderId="0"/>
    <xf numFmtId="0" fontId="40" fillId="0" borderId="0"/>
    <xf numFmtId="0" fontId="29" fillId="0" borderId="0">
      <alignment horizontal="center"/>
    </xf>
    <xf numFmtId="0" fontId="29" fillId="0" borderId="0"/>
    <xf numFmtId="0" fontId="37" fillId="0" borderId="0"/>
    <xf numFmtId="0" fontId="29" fillId="0" borderId="0">
      <alignment horizontal="center"/>
    </xf>
    <xf numFmtId="0" fontId="37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/>
    <xf numFmtId="0" fontId="37" fillId="0" borderId="0"/>
    <xf numFmtId="0" fontId="29" fillId="0" borderId="0">
      <alignment horizontal="center"/>
    </xf>
    <xf numFmtId="0" fontId="37" fillId="0" borderId="0"/>
    <xf numFmtId="0" fontId="29" fillId="0" borderId="0">
      <alignment horizontal="center"/>
    </xf>
    <xf numFmtId="0" fontId="1" fillId="0" borderId="0"/>
    <xf numFmtId="0" fontId="38" fillId="0" borderId="0"/>
    <xf numFmtId="0" fontId="1" fillId="0" borderId="0"/>
    <xf numFmtId="0" fontId="6" fillId="0" borderId="0"/>
    <xf numFmtId="0" fontId="1" fillId="0" borderId="0"/>
    <xf numFmtId="0" fontId="29" fillId="0" borderId="0">
      <alignment horizontal="center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1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9" fillId="0" borderId="0"/>
    <xf numFmtId="0" fontId="29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37" fillId="0" borderId="0"/>
    <xf numFmtId="0" fontId="6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29" fillId="0" borderId="0">
      <alignment horizontal="center"/>
    </xf>
    <xf numFmtId="0" fontId="39" fillId="0" borderId="0">
      <alignment horizontal="left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37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39" fillId="0" borderId="0">
      <alignment horizontal="left"/>
    </xf>
    <xf numFmtId="0" fontId="39" fillId="0" borderId="0">
      <alignment horizontal="left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9" fillId="0" borderId="0">
      <alignment horizontal="left"/>
    </xf>
    <xf numFmtId="0" fontId="39" fillId="0" borderId="0">
      <alignment horizontal="left"/>
    </xf>
    <xf numFmtId="0" fontId="29" fillId="0" borderId="0">
      <alignment horizontal="center"/>
    </xf>
    <xf numFmtId="0" fontId="39" fillId="0" borderId="0">
      <alignment horizontal="left"/>
    </xf>
    <xf numFmtId="0" fontId="39" fillId="0" borderId="0">
      <alignment horizontal="left"/>
    </xf>
    <xf numFmtId="0" fontId="29" fillId="0" borderId="0"/>
    <xf numFmtId="0" fontId="29" fillId="0" borderId="0"/>
    <xf numFmtId="0" fontId="41" fillId="0" borderId="0">
      <alignment vertical="center"/>
    </xf>
    <xf numFmtId="0" fontId="41" fillId="0" borderId="0">
      <alignment vertical="center"/>
    </xf>
    <xf numFmtId="0" fontId="29" fillId="0" borderId="0"/>
    <xf numFmtId="0" fontId="29" fillId="0" borderId="0"/>
    <xf numFmtId="0" fontId="42" fillId="0" borderId="0"/>
    <xf numFmtId="0" fontId="29" fillId="0" borderId="0"/>
    <xf numFmtId="0" fontId="29" fillId="0" borderId="0"/>
    <xf numFmtId="0" fontId="42" fillId="0" borderId="0"/>
    <xf numFmtId="0" fontId="6" fillId="0" borderId="0"/>
    <xf numFmtId="0" fontId="29" fillId="0" borderId="0"/>
    <xf numFmtId="0" fontId="29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horizontal="center"/>
    </xf>
    <xf numFmtId="0" fontId="4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8" fillId="0" borderId="0"/>
    <xf numFmtId="0" fontId="38" fillId="0" borderId="0"/>
    <xf numFmtId="0" fontId="29" fillId="0" borderId="0">
      <alignment horizontal="center"/>
    </xf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horizont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horizontal="center"/>
    </xf>
    <xf numFmtId="0" fontId="38" fillId="0" borderId="0"/>
    <xf numFmtId="0" fontId="29" fillId="0" borderId="0"/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6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1" fillId="0" borderId="0"/>
    <xf numFmtId="0" fontId="29" fillId="0" borderId="0"/>
    <xf numFmtId="0" fontId="29" fillId="0" borderId="0">
      <alignment horizontal="center"/>
    </xf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4" fillId="0" borderId="0"/>
    <xf numFmtId="0" fontId="29" fillId="0" borderId="0"/>
    <xf numFmtId="0" fontId="29" fillId="0" borderId="0"/>
    <xf numFmtId="0" fontId="29" fillId="0" borderId="0">
      <alignment horizontal="center"/>
    </xf>
    <xf numFmtId="3" fontId="43" fillId="25" borderId="12"/>
    <xf numFmtId="3" fontId="43" fillId="25" borderId="12"/>
    <xf numFmtId="3" fontId="43" fillId="26" borderId="12"/>
    <xf numFmtId="3" fontId="43" fillId="26" borderId="12"/>
    <xf numFmtId="3" fontId="43" fillId="26" borderId="12"/>
    <xf numFmtId="3" fontId="43" fillId="25" borderId="12"/>
    <xf numFmtId="3" fontId="43" fillId="25" borderId="12"/>
    <xf numFmtId="3" fontId="43" fillId="26" borderId="12"/>
    <xf numFmtId="3" fontId="43" fillId="26" borderId="12"/>
    <xf numFmtId="3" fontId="43" fillId="26" borderId="12"/>
    <xf numFmtId="3" fontId="43" fillId="25" borderId="12"/>
    <xf numFmtId="3" fontId="43" fillId="25" borderId="12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27" borderId="13" applyNumberFormat="0" applyFont="0" applyAlignment="0" applyProtection="0"/>
    <xf numFmtId="0" fontId="29" fillId="27" borderId="13" applyNumberFormat="0" applyFont="0" applyAlignment="0" applyProtection="0"/>
    <xf numFmtId="0" fontId="8" fillId="27" borderId="13" applyNumberFormat="0" applyFont="0" applyAlignment="0" applyProtection="0"/>
    <xf numFmtId="0" fontId="29" fillId="27" borderId="13" applyNumberFormat="0" applyFont="0" applyAlignment="0" applyProtection="0"/>
    <xf numFmtId="0" fontId="8" fillId="27" borderId="13" applyNumberFormat="0" applyFont="0" applyAlignment="0" applyProtection="0"/>
    <xf numFmtId="0" fontId="8" fillId="27" borderId="13" applyNumberFormat="0" applyFont="0" applyAlignment="0" applyProtection="0"/>
    <xf numFmtId="0" fontId="8" fillId="27" borderId="13" applyNumberFormat="0" applyFont="0" applyAlignment="0" applyProtection="0"/>
    <xf numFmtId="0" fontId="29" fillId="27" borderId="13" applyNumberFormat="0" applyFont="0" applyAlignment="0" applyProtection="0"/>
    <xf numFmtId="0" fontId="37" fillId="27" borderId="13" applyNumberFormat="0" applyFont="0" applyAlignment="0" applyProtection="0"/>
    <xf numFmtId="0" fontId="29" fillId="27" borderId="13" applyNumberFormat="0" applyFont="0" applyAlignment="0" applyProtection="0"/>
    <xf numFmtId="0" fontId="29" fillId="27" borderId="13" applyNumberFormat="0" applyFont="0" applyAlignment="0" applyProtection="0"/>
    <xf numFmtId="0" fontId="29" fillId="27" borderId="13" applyNumberFormat="0" applyFont="0" applyAlignment="0" applyProtection="0"/>
    <xf numFmtId="0" fontId="29" fillId="27" borderId="13" applyNumberFormat="0" applyFont="0" applyAlignment="0" applyProtection="0"/>
    <xf numFmtId="0" fontId="37" fillId="27" borderId="13" applyNumberFormat="0" applyFont="0" applyAlignment="0" applyProtection="0"/>
    <xf numFmtId="0" fontId="37" fillId="27" borderId="13" applyNumberFormat="0" applyFont="0" applyAlignment="0" applyProtection="0"/>
    <xf numFmtId="0" fontId="37" fillId="27" borderId="13" applyNumberFormat="0" applyFont="0" applyAlignment="0" applyProtection="0"/>
    <xf numFmtId="0" fontId="29" fillId="27" borderId="13" applyNumberFormat="0" applyFont="0" applyAlignment="0" applyProtection="0"/>
    <xf numFmtId="0" fontId="6" fillId="27" borderId="13" applyNumberFormat="0" applyFont="0" applyAlignment="0" applyProtection="0"/>
    <xf numFmtId="0" fontId="29" fillId="27" borderId="13" applyNumberFormat="0" applyFont="0" applyAlignment="0" applyProtection="0"/>
    <xf numFmtId="0" fontId="6" fillId="27" borderId="13" applyNumberFormat="0" applyFont="0" applyAlignment="0" applyProtection="0"/>
    <xf numFmtId="0" fontId="6" fillId="27" borderId="13" applyNumberFormat="0" applyFon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8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8" fillId="0" borderId="0"/>
    <xf numFmtId="0" fontId="8" fillId="0" borderId="0"/>
    <xf numFmtId="0" fontId="29" fillId="0" borderId="0"/>
    <xf numFmtId="0" fontId="43" fillId="4" borderId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47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0" borderId="0"/>
  </cellStyleXfs>
  <cellXfs count="89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3" fillId="28" borderId="0" xfId="0" applyFont="1" applyFill="1" applyAlignment="1">
      <alignment vertical="center"/>
    </xf>
    <xf numFmtId="4" fontId="54" fillId="28" borderId="12" xfId="0" applyNumberFormat="1" applyFont="1" applyFill="1" applyBorder="1" applyAlignment="1">
      <alignment horizontal="center" vertical="center" wrapText="1"/>
    </xf>
    <xf numFmtId="0" fontId="58" fillId="28" borderId="0" xfId="0" applyFont="1" applyFill="1" applyAlignment="1">
      <alignment vertical="center"/>
    </xf>
    <xf numFmtId="0" fontId="59" fillId="28" borderId="0" xfId="0" applyFont="1" applyFill="1"/>
    <xf numFmtId="0" fontId="58" fillId="28" borderId="0" xfId="0" applyFont="1" applyFill="1" applyAlignment="1">
      <alignment horizontal="left" vertical="center"/>
    </xf>
    <xf numFmtId="0" fontId="60" fillId="28" borderId="0" xfId="0" applyFont="1" applyFill="1" applyAlignment="1">
      <alignment horizontal="center" vertical="center"/>
    </xf>
    <xf numFmtId="2" fontId="62" fillId="28" borderId="12" xfId="1" applyNumberFormat="1" applyFont="1" applyFill="1" applyBorder="1" applyAlignment="1">
      <alignment horizontal="left" vertical="center" wrapText="1"/>
    </xf>
    <xf numFmtId="2" fontId="62" fillId="28" borderId="12" xfId="1" applyNumberFormat="1" applyFont="1" applyFill="1" applyBorder="1" applyAlignment="1">
      <alignment horizontal="center" vertical="center" wrapText="1"/>
    </xf>
    <xf numFmtId="0" fontId="58" fillId="28" borderId="12" xfId="0" applyFont="1" applyFill="1" applyBorder="1" applyAlignment="1">
      <alignment vertical="center"/>
    </xf>
    <xf numFmtId="0" fontId="60" fillId="28" borderId="12" xfId="0" applyFont="1" applyFill="1" applyBorder="1" applyAlignment="1">
      <alignment horizontal="center" vertical="center"/>
    </xf>
    <xf numFmtId="0" fontId="58" fillId="28" borderId="12" xfId="0" applyFont="1" applyFill="1" applyBorder="1" applyAlignment="1">
      <alignment horizontal="center" vertical="center"/>
    </xf>
    <xf numFmtId="49" fontId="60" fillId="28" borderId="12" xfId="0" applyNumberFormat="1" applyFont="1" applyFill="1" applyBorder="1" applyAlignment="1">
      <alignment vertical="center" wrapText="1"/>
    </xf>
    <xf numFmtId="0" fontId="60" fillId="28" borderId="0" xfId="0" applyFont="1" applyFill="1" applyBorder="1" applyAlignment="1">
      <alignment vertical="center"/>
    </xf>
    <xf numFmtId="49" fontId="58" fillId="28" borderId="0" xfId="0" applyNumberFormat="1" applyFont="1" applyFill="1" applyBorder="1" applyAlignment="1">
      <alignment vertical="center" wrapText="1"/>
    </xf>
    <xf numFmtId="0" fontId="58" fillId="28" borderId="0" xfId="0" applyFont="1" applyFill="1" applyBorder="1" applyAlignment="1">
      <alignment horizontal="center" vertical="center"/>
    </xf>
    <xf numFmtId="0" fontId="58" fillId="28" borderId="0" xfId="0" applyFont="1" applyFill="1" applyBorder="1" applyAlignment="1">
      <alignment vertical="center"/>
    </xf>
    <xf numFmtId="0" fontId="63" fillId="28" borderId="0" xfId="0" applyFont="1" applyFill="1" applyBorder="1"/>
    <xf numFmtId="2" fontId="62" fillId="28" borderId="0" xfId="1" applyNumberFormat="1" applyFont="1" applyFill="1" applyBorder="1" applyAlignment="1">
      <alignment horizontal="center" vertical="center" wrapText="1"/>
    </xf>
    <xf numFmtId="1" fontId="58" fillId="28" borderId="0" xfId="0" applyNumberFormat="1" applyFont="1" applyFill="1" applyBorder="1" applyAlignment="1">
      <alignment horizontal="center" vertical="center"/>
    </xf>
    <xf numFmtId="2" fontId="61" fillId="28" borderId="12" xfId="1" applyNumberFormat="1" applyFont="1" applyFill="1" applyBorder="1" applyAlignment="1">
      <alignment horizontal="center" vertical="center" wrapText="1"/>
    </xf>
    <xf numFmtId="0" fontId="65" fillId="28" borderId="0" xfId="0" applyFont="1" applyFill="1" applyBorder="1"/>
    <xf numFmtId="49" fontId="57" fillId="28" borderId="0" xfId="0" applyNumberFormat="1" applyFont="1" applyFill="1" applyBorder="1" applyAlignment="1">
      <alignment vertical="center" wrapText="1"/>
    </xf>
    <xf numFmtId="2" fontId="66" fillId="28" borderId="0" xfId="1" applyNumberFormat="1" applyFont="1" applyFill="1" applyBorder="1" applyAlignment="1">
      <alignment horizontal="center" vertical="center" wrapText="1"/>
    </xf>
    <xf numFmtId="1" fontId="57" fillId="28" borderId="0" xfId="0" applyNumberFormat="1" applyFont="1" applyFill="1" applyBorder="1" applyAlignment="1">
      <alignment horizontal="center" vertical="center"/>
    </xf>
    <xf numFmtId="1" fontId="52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2" fontId="61" fillId="28" borderId="12" xfId="1" applyNumberFormat="1" applyFont="1" applyFill="1" applyBorder="1" applyAlignment="1">
      <alignment horizontal="left" vertical="center" wrapText="1"/>
    </xf>
    <xf numFmtId="0" fontId="60" fillId="28" borderId="0" xfId="0" applyFont="1" applyFill="1" applyAlignment="1">
      <alignment horizontal="center" vertical="center"/>
    </xf>
    <xf numFmtId="1" fontId="55" fillId="28" borderId="12" xfId="1" applyNumberFormat="1" applyFont="1" applyFill="1" applyBorder="1" applyAlignment="1">
      <alignment horizontal="center" vertical="center" wrapText="1"/>
    </xf>
    <xf numFmtId="1" fontId="56" fillId="28" borderId="12" xfId="0" applyNumberFormat="1" applyFont="1" applyFill="1" applyBorder="1" applyAlignment="1">
      <alignment horizontal="center" vertical="center" wrapText="1"/>
    </xf>
    <xf numFmtId="49" fontId="61" fillId="28" borderId="12" xfId="1" applyNumberFormat="1" applyFont="1" applyFill="1" applyBorder="1" applyAlignment="1">
      <alignment horizontal="center" vertical="center" wrapText="1"/>
    </xf>
    <xf numFmtId="49" fontId="62" fillId="28" borderId="12" xfId="1" applyNumberFormat="1" applyFont="1" applyFill="1" applyBorder="1" applyAlignment="1">
      <alignment horizontal="center" vertical="center" wrapText="1"/>
    </xf>
    <xf numFmtId="2" fontId="61" fillId="28" borderId="12" xfId="1" applyNumberFormat="1" applyFont="1" applyFill="1" applyBorder="1" applyAlignment="1">
      <alignment vertical="center" wrapText="1"/>
    </xf>
    <xf numFmtId="49" fontId="60" fillId="28" borderId="12" xfId="0" applyNumberFormat="1" applyFont="1" applyFill="1" applyBorder="1" applyAlignment="1">
      <alignment horizontal="center" vertical="center" wrapText="1"/>
    </xf>
    <xf numFmtId="0" fontId="60" fillId="28" borderId="12" xfId="0" applyFont="1" applyFill="1" applyBorder="1" applyAlignment="1">
      <alignment vertical="center" wrapText="1"/>
    </xf>
    <xf numFmtId="0" fontId="58" fillId="28" borderId="12" xfId="0" applyFont="1" applyFill="1" applyBorder="1" applyAlignment="1">
      <alignment vertical="center" wrapText="1"/>
    </xf>
    <xf numFmtId="0" fontId="64" fillId="28" borderId="12" xfId="0" applyFont="1" applyFill="1" applyBorder="1" applyAlignment="1">
      <alignment vertical="center" wrapText="1"/>
    </xf>
    <xf numFmtId="0" fontId="59" fillId="28" borderId="0" xfId="0" applyFont="1" applyFill="1" applyAlignment="1">
      <alignment horizontal="center"/>
    </xf>
    <xf numFmtId="0" fontId="58" fillId="28" borderId="0" xfId="0" applyFont="1" applyFill="1" applyAlignment="1">
      <alignment horizontal="center" vertical="center"/>
    </xf>
    <xf numFmtId="9" fontId="60" fillId="28" borderId="0" xfId="2" applyNumberFormat="1" applyFont="1" applyFill="1" applyBorder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4" fontId="60" fillId="28" borderId="12" xfId="2" applyNumberFormat="1" applyFont="1" applyFill="1" applyBorder="1" applyAlignment="1">
      <alignment horizontal="center" vertical="center"/>
    </xf>
    <xf numFmtId="4" fontId="61" fillId="28" borderId="12" xfId="1" applyNumberFormat="1" applyFont="1" applyFill="1" applyBorder="1" applyAlignment="1">
      <alignment horizontal="center" vertical="center" wrapText="1"/>
    </xf>
    <xf numFmtId="4" fontId="58" fillId="28" borderId="12" xfId="2" applyNumberFormat="1" applyFont="1" applyFill="1" applyBorder="1" applyAlignment="1">
      <alignment horizontal="center" vertical="center"/>
    </xf>
    <xf numFmtId="4" fontId="58" fillId="28" borderId="12" xfId="0" applyNumberFormat="1" applyFont="1" applyFill="1" applyBorder="1" applyAlignment="1">
      <alignment horizontal="center" vertical="center"/>
    </xf>
    <xf numFmtId="4" fontId="62" fillId="28" borderId="12" xfId="1" applyNumberFormat="1" applyFont="1" applyFill="1" applyBorder="1" applyAlignment="1">
      <alignment horizontal="center" vertical="center" wrapText="1"/>
    </xf>
    <xf numFmtId="4" fontId="62" fillId="28" borderId="12" xfId="0" applyNumberFormat="1" applyFont="1" applyFill="1" applyBorder="1" applyAlignment="1">
      <alignment horizontal="center" vertical="center"/>
    </xf>
    <xf numFmtId="171" fontId="61" fillId="28" borderId="12" xfId="1" applyNumberFormat="1" applyFont="1" applyFill="1" applyBorder="1" applyAlignment="1">
      <alignment horizontal="center" vertical="center" wrapText="1"/>
    </xf>
    <xf numFmtId="2" fontId="58" fillId="28" borderId="12" xfId="0" applyNumberFormat="1" applyFont="1" applyFill="1" applyBorder="1" applyAlignment="1">
      <alignment horizontal="center" vertical="center"/>
    </xf>
    <xf numFmtId="0" fontId="54" fillId="28" borderId="12" xfId="0" applyFont="1" applyFill="1" applyBorder="1" applyAlignment="1">
      <alignment horizontal="center" vertical="center" wrapText="1"/>
    </xf>
    <xf numFmtId="9" fontId="58" fillId="28" borderId="12" xfId="2" applyNumberFormat="1" applyFont="1" applyFill="1" applyBorder="1" applyAlignment="1">
      <alignment horizontal="center" vertical="center"/>
    </xf>
    <xf numFmtId="2" fontId="62" fillId="28" borderId="1" xfId="1" applyNumberFormat="1" applyFont="1" applyFill="1" applyBorder="1" applyAlignment="1">
      <alignment horizontal="left" vertical="center" wrapText="1"/>
    </xf>
    <xf numFmtId="4" fontId="58" fillId="28" borderId="1" xfId="2" applyNumberFormat="1" applyFont="1" applyFill="1" applyBorder="1" applyAlignment="1">
      <alignment horizontal="center" vertical="center"/>
    </xf>
    <xf numFmtId="2" fontId="61" fillId="28" borderId="12" xfId="1" applyNumberFormat="1" applyFont="1" applyFill="1" applyBorder="1" applyAlignment="1">
      <alignment horizontal="left" vertical="center" wrapText="1"/>
    </xf>
    <xf numFmtId="49" fontId="61" fillId="28" borderId="12" xfId="1" applyNumberFormat="1" applyFont="1" applyFill="1" applyBorder="1" applyAlignment="1">
      <alignment horizontal="center" vertical="center" wrapText="1"/>
    </xf>
    <xf numFmtId="4" fontId="60" fillId="28" borderId="1" xfId="2" applyNumberFormat="1" applyFont="1" applyFill="1" applyBorder="1" applyAlignment="1">
      <alignment horizontal="center" vertical="center"/>
    </xf>
    <xf numFmtId="4" fontId="61" fillId="28" borderId="1" xfId="1" applyNumberFormat="1" applyFont="1" applyFill="1" applyBorder="1" applyAlignment="1">
      <alignment horizontal="center" vertical="center" wrapText="1"/>
    </xf>
    <xf numFmtId="171" fontId="61" fillId="28" borderId="1" xfId="1" applyNumberFormat="1" applyFont="1" applyFill="1" applyBorder="1" applyAlignment="1">
      <alignment horizontal="center" vertical="center" wrapText="1"/>
    </xf>
    <xf numFmtId="0" fontId="51" fillId="28" borderId="1" xfId="0" applyFont="1" applyFill="1" applyBorder="1" applyAlignment="1">
      <alignment horizontal="center" vertical="center" wrapText="1"/>
    </xf>
    <xf numFmtId="49" fontId="62" fillId="28" borderId="1" xfId="1" applyNumberFormat="1" applyFont="1" applyFill="1" applyBorder="1" applyAlignment="1">
      <alignment horizontal="center" vertical="center" wrapText="1"/>
    </xf>
    <xf numFmtId="4" fontId="58" fillId="28" borderId="1" xfId="0" applyNumberFormat="1" applyFont="1" applyFill="1" applyBorder="1" applyAlignment="1">
      <alignment horizontal="center" vertical="center"/>
    </xf>
    <xf numFmtId="4" fontId="68" fillId="0" borderId="13" xfId="940" applyNumberFormat="1" applyFont="1" applyBorder="1" applyAlignment="1">
      <alignment horizontal="right" vertical="top" wrapText="1"/>
    </xf>
    <xf numFmtId="0" fontId="68" fillId="0" borderId="13" xfId="940" applyNumberFormat="1" applyFont="1" applyBorder="1" applyAlignment="1">
      <alignment horizontal="left" vertical="top" wrapText="1" indent="6"/>
    </xf>
    <xf numFmtId="0" fontId="68" fillId="29" borderId="13" xfId="940" applyNumberFormat="1" applyFont="1" applyFill="1" applyBorder="1" applyAlignment="1">
      <alignment horizontal="left" vertical="top" wrapText="1" indent="4"/>
    </xf>
    <xf numFmtId="0" fontId="68" fillId="29" borderId="13" xfId="940" applyNumberFormat="1" applyFont="1" applyFill="1" applyBorder="1" applyAlignment="1">
      <alignment horizontal="right" vertical="top" wrapText="1"/>
    </xf>
    <xf numFmtId="4" fontId="68" fillId="29" borderId="13" xfId="940" applyNumberFormat="1" applyFont="1" applyFill="1" applyBorder="1" applyAlignment="1">
      <alignment horizontal="right" vertical="top" wrapText="1"/>
    </xf>
    <xf numFmtId="0" fontId="68" fillId="0" borderId="13" xfId="940" applyNumberFormat="1" applyFont="1" applyBorder="1" applyAlignment="1">
      <alignment horizontal="right" vertical="top" wrapText="1"/>
    </xf>
    <xf numFmtId="2" fontId="61" fillId="28" borderId="12" xfId="1" applyNumberFormat="1" applyFont="1" applyFill="1" applyBorder="1" applyAlignment="1">
      <alignment horizontal="left" vertical="center" wrapText="1"/>
    </xf>
    <xf numFmtId="49" fontId="61" fillId="28" borderId="12" xfId="1" applyNumberFormat="1" applyFont="1" applyFill="1" applyBorder="1" applyAlignment="1">
      <alignment horizontal="center" vertical="center" wrapText="1"/>
    </xf>
    <xf numFmtId="170" fontId="67" fillId="28" borderId="0" xfId="0" applyNumberFormat="1" applyFont="1" applyFill="1" applyAlignment="1">
      <alignment horizontal="center" vertical="center" wrapText="1"/>
    </xf>
    <xf numFmtId="2" fontId="53" fillId="28" borderId="12" xfId="1" applyNumberFormat="1" applyFont="1" applyFill="1" applyBorder="1" applyAlignment="1">
      <alignment horizontal="center" vertical="center" wrapText="1"/>
    </xf>
    <xf numFmtId="0" fontId="51" fillId="28" borderId="15" xfId="0" applyFont="1" applyFill="1" applyBorder="1" applyAlignment="1">
      <alignment horizontal="center" vertical="center"/>
    </xf>
    <xf numFmtId="0" fontId="51" fillId="28" borderId="16" xfId="0" applyFont="1" applyFill="1" applyBorder="1" applyAlignment="1">
      <alignment horizontal="center" vertical="center"/>
    </xf>
    <xf numFmtId="0" fontId="51" fillId="28" borderId="17" xfId="0" applyFont="1" applyFill="1" applyBorder="1" applyAlignment="1">
      <alignment horizontal="center" vertical="center"/>
    </xf>
    <xf numFmtId="4" fontId="54" fillId="28" borderId="18" xfId="0" applyNumberFormat="1" applyFont="1" applyFill="1" applyBorder="1" applyAlignment="1">
      <alignment horizontal="center" vertical="center" wrapText="1"/>
    </xf>
    <xf numFmtId="4" fontId="54" fillId="28" borderId="19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57" fillId="28" borderId="0" xfId="0" applyFont="1" applyFill="1" applyAlignment="1">
      <alignment vertical="center"/>
    </xf>
    <xf numFmtId="0" fontId="57" fillId="28" borderId="0" xfId="0" applyFont="1" applyFill="1" applyAlignment="1">
      <alignment horizontal="center" vertical="center"/>
    </xf>
    <xf numFmtId="0" fontId="49" fillId="28" borderId="0" xfId="0" applyFont="1" applyFill="1" applyAlignment="1">
      <alignment vertical="center"/>
    </xf>
    <xf numFmtId="0" fontId="49" fillId="28" borderId="0" xfId="0" applyFont="1" applyFill="1" applyAlignment="1">
      <alignment horizontal="left" vertical="center"/>
    </xf>
  </cellXfs>
  <cellStyles count="941">
    <cellStyle name="_ЗРК№256 от 29.03.2010 прил1 рус" xfId="3"/>
    <cellStyle name="_ОТ АСИИ" xfId="4"/>
    <cellStyle name="_Перечень бип 2011-2013 гг 22.11.2010" xfId="5"/>
    <cellStyle name="_после корректоров Приложения 1-4, 6-11 (рус)" xfId="6"/>
    <cellStyle name="_Приложение 2 от 15.12.2010 г." xfId="7"/>
    <cellStyle name="_приложение 4 (рус)" xfId="8"/>
    <cellStyle name="_Прлиложения БИП рус,каз 1,20,21" xfId="9"/>
    <cellStyle name="_ПРОБЛЕМНЫЕ  2012-2014 (22.09.11)" xfId="10"/>
    <cellStyle name="_Свод численность на 2011 год 31.07.10" xfId="11"/>
    <cellStyle name="20% - Акцент1 2" xfId="12"/>
    <cellStyle name="20% - Акцент1 2 2" xfId="13"/>
    <cellStyle name="20% - Акцент1 2 2 2" xfId="14"/>
    <cellStyle name="20% - Акцент1 2 2 2 2" xfId="15"/>
    <cellStyle name="20% - Акцент1 2 2 3" xfId="16"/>
    <cellStyle name="20% - Акцент1 2 2_План финансирования на 2013 год" xfId="17"/>
    <cellStyle name="20% - Акцент1 2 3" xfId="18"/>
    <cellStyle name="20% - Акцент1 2 3 2" xfId="19"/>
    <cellStyle name="20% - Акцент1 2 4" xfId="20"/>
    <cellStyle name="20% - Акцент1 2 4 2" xfId="21"/>
    <cellStyle name="20% - Акцент1 2 5" xfId="22"/>
    <cellStyle name="20% - Акцент1 2_Август по объектно" xfId="23"/>
    <cellStyle name="20% - Акцент1 3" xfId="24"/>
    <cellStyle name="20% - Акцент1 4" xfId="25"/>
    <cellStyle name="20% - Акцент2 2" xfId="26"/>
    <cellStyle name="20% - Акцент2 2 2" xfId="27"/>
    <cellStyle name="20% - Акцент2 2 2 2" xfId="28"/>
    <cellStyle name="20% - Акцент2 2 2 2 2" xfId="29"/>
    <cellStyle name="20% - Акцент2 2 2 3" xfId="30"/>
    <cellStyle name="20% - Акцент2 2 2_План финансирования на 2013 год" xfId="31"/>
    <cellStyle name="20% - Акцент2 2 3" xfId="32"/>
    <cellStyle name="20% - Акцент2 2 3 2" xfId="33"/>
    <cellStyle name="20% - Акцент2 2 4" xfId="34"/>
    <cellStyle name="20% - Акцент2 2 4 2" xfId="35"/>
    <cellStyle name="20% - Акцент2 2 5" xfId="36"/>
    <cellStyle name="20% - Акцент2 2_План финансирования на 2013 год" xfId="37"/>
    <cellStyle name="20% - Акцент2 3" xfId="38"/>
    <cellStyle name="20% - Акцент2 4" xfId="39"/>
    <cellStyle name="20% - Акцент3 2" xfId="40"/>
    <cellStyle name="20% - Акцент3 2 2" xfId="41"/>
    <cellStyle name="20% - Акцент3 2 2 2" xfId="42"/>
    <cellStyle name="20% - Акцент3 2 2 2 2" xfId="43"/>
    <cellStyle name="20% - Акцент3 2 2 3" xfId="44"/>
    <cellStyle name="20% - Акцент3 2 2_План финансирования на 2013 год" xfId="45"/>
    <cellStyle name="20% - Акцент3 2 3" xfId="46"/>
    <cellStyle name="20% - Акцент3 2 3 2" xfId="47"/>
    <cellStyle name="20% - Акцент3 2 4" xfId="48"/>
    <cellStyle name="20% - Акцент3 2 4 2" xfId="49"/>
    <cellStyle name="20% - Акцент3 2 5" xfId="50"/>
    <cellStyle name="20% - Акцент3 2_Август по объектно" xfId="51"/>
    <cellStyle name="20% - Акцент3 3" xfId="52"/>
    <cellStyle name="20% - Акцент3 4" xfId="53"/>
    <cellStyle name="20% - Акцент4 2" xfId="54"/>
    <cellStyle name="20% - Акцент4 2 2" xfId="55"/>
    <cellStyle name="20% - Акцент4 2 2 2" xfId="56"/>
    <cellStyle name="20% - Акцент4 2 2 2 2" xfId="57"/>
    <cellStyle name="20% - Акцент4 2 2 3" xfId="58"/>
    <cellStyle name="20% - Акцент4 2 2_План финансирования на 2013 год" xfId="59"/>
    <cellStyle name="20% - Акцент4 2 3" xfId="60"/>
    <cellStyle name="20% - Акцент4 2 3 2" xfId="61"/>
    <cellStyle name="20% - Акцент4 2 4" xfId="62"/>
    <cellStyle name="20% - Акцент4 2 4 2" xfId="63"/>
    <cellStyle name="20% - Акцент4 2 5" xfId="64"/>
    <cellStyle name="20% - Акцент4 2_План финансирования на 2013 год" xfId="65"/>
    <cellStyle name="20% - Акцент4 3" xfId="66"/>
    <cellStyle name="20% - Акцент4 4" xfId="67"/>
    <cellStyle name="20% - Акцент5 2" xfId="68"/>
    <cellStyle name="20% - Акцент5 2 2" xfId="69"/>
    <cellStyle name="20% - Акцент5 2 2 2" xfId="70"/>
    <cellStyle name="20% - Акцент5 2 2 2 2" xfId="71"/>
    <cellStyle name="20% - Акцент5 2 2 3" xfId="72"/>
    <cellStyle name="20% - Акцент5 2 2_План финансирования на 2013 год" xfId="73"/>
    <cellStyle name="20% - Акцент5 2 3" xfId="74"/>
    <cellStyle name="20% - Акцент5 2 3 2" xfId="75"/>
    <cellStyle name="20% - Акцент5 2 4" xfId="76"/>
    <cellStyle name="20% - Акцент5 2 4 2" xfId="77"/>
    <cellStyle name="20% - Акцент5 2 5" xfId="78"/>
    <cellStyle name="20% - Акцент5 2_План финансирования на 2013 год" xfId="79"/>
    <cellStyle name="20% - Акцент5 3" xfId="80"/>
    <cellStyle name="20% - Акцент5 4" xfId="81"/>
    <cellStyle name="20% - Акцент6 2" xfId="82"/>
    <cellStyle name="20% - Акцент6 2 2" xfId="83"/>
    <cellStyle name="20% - Акцент6 2 2 2" xfId="84"/>
    <cellStyle name="20% - Акцент6 2 2 2 2" xfId="85"/>
    <cellStyle name="20% - Акцент6 2 2 3" xfId="86"/>
    <cellStyle name="20% - Акцент6 2 2_План финансирования на 2013 год" xfId="87"/>
    <cellStyle name="20% - Акцент6 2 3" xfId="88"/>
    <cellStyle name="20% - Акцент6 2 3 2" xfId="89"/>
    <cellStyle name="20% - Акцент6 2 4" xfId="90"/>
    <cellStyle name="20% - Акцент6 2 4 2" xfId="91"/>
    <cellStyle name="20% - Акцент6 2 5" xfId="92"/>
    <cellStyle name="20% - Акцент6 2_Август по объектно" xfId="93"/>
    <cellStyle name="20% - Акцент6 3" xfId="94"/>
    <cellStyle name="20% - Акцент6 4" xfId="95"/>
    <cellStyle name="40% - Акцент1 2" xfId="96"/>
    <cellStyle name="40% - Акцент1 2 2" xfId="97"/>
    <cellStyle name="40% - Акцент1 2 2 2" xfId="98"/>
    <cellStyle name="40% - Акцент1 2 2 2 2" xfId="99"/>
    <cellStyle name="40% - Акцент1 2 2 3" xfId="100"/>
    <cellStyle name="40% - Акцент1 2 2_План финансирования на 2013 год" xfId="101"/>
    <cellStyle name="40% - Акцент1 2 3" xfId="102"/>
    <cellStyle name="40% - Акцент1 2 3 2" xfId="103"/>
    <cellStyle name="40% - Акцент1 2 4" xfId="104"/>
    <cellStyle name="40% - Акцент1 2 4 2" xfId="105"/>
    <cellStyle name="40% - Акцент1 2 5" xfId="106"/>
    <cellStyle name="40% - Акцент1 2_План финансирования на 2013 год" xfId="107"/>
    <cellStyle name="40% - Акцент1 3" xfId="108"/>
    <cellStyle name="40% - Акцент1 4" xfId="109"/>
    <cellStyle name="40% - Акцент2 2" xfId="110"/>
    <cellStyle name="40% - Акцент2 2 2" xfId="111"/>
    <cellStyle name="40% - Акцент2 2 2 2" xfId="112"/>
    <cellStyle name="40% - Акцент2 2 2 2 2" xfId="113"/>
    <cellStyle name="40% - Акцент2 2 2 3" xfId="114"/>
    <cellStyle name="40% - Акцент2 2 2_План финансирования на 2013 год" xfId="115"/>
    <cellStyle name="40% - Акцент2 2 3" xfId="116"/>
    <cellStyle name="40% - Акцент2 2 3 2" xfId="117"/>
    <cellStyle name="40% - Акцент2 2 4" xfId="118"/>
    <cellStyle name="40% - Акцент2 2 4 2" xfId="119"/>
    <cellStyle name="40% - Акцент2 2 5" xfId="120"/>
    <cellStyle name="40% - Акцент2 2_План финансирования на 2013 год" xfId="121"/>
    <cellStyle name="40% - Акцент2 3" xfId="122"/>
    <cellStyle name="40% - Акцент2 4" xfId="123"/>
    <cellStyle name="40% - Акцент3 2" xfId="124"/>
    <cellStyle name="40% - Акцент3 2 2" xfId="125"/>
    <cellStyle name="40% - Акцент3 2 2 2" xfId="126"/>
    <cellStyle name="40% - Акцент3 2 2 2 2" xfId="127"/>
    <cellStyle name="40% - Акцент3 2 2 3" xfId="128"/>
    <cellStyle name="40% - Акцент3 2 2_План финансирования на 2013 год" xfId="129"/>
    <cellStyle name="40% - Акцент3 2 3" xfId="130"/>
    <cellStyle name="40% - Акцент3 2 3 2" xfId="131"/>
    <cellStyle name="40% - Акцент3 2 4" xfId="132"/>
    <cellStyle name="40% - Акцент3 2 4 2" xfId="133"/>
    <cellStyle name="40% - Акцент3 2 5" xfId="134"/>
    <cellStyle name="40% - Акцент3 2_Август по объектно" xfId="135"/>
    <cellStyle name="40% - Акцент3 3" xfId="136"/>
    <cellStyle name="40% - Акцент3 4" xfId="137"/>
    <cellStyle name="40% - Акцент4 2" xfId="138"/>
    <cellStyle name="40% - Акцент4 2 2" xfId="139"/>
    <cellStyle name="40% - Акцент4 2 2 2" xfId="140"/>
    <cellStyle name="40% - Акцент4 2 2 2 2" xfId="141"/>
    <cellStyle name="40% - Акцент4 2 2 3" xfId="142"/>
    <cellStyle name="40% - Акцент4 2 2_План финансирования на 2013 год" xfId="143"/>
    <cellStyle name="40% - Акцент4 2 3" xfId="144"/>
    <cellStyle name="40% - Акцент4 2 3 2" xfId="145"/>
    <cellStyle name="40% - Акцент4 2 4" xfId="146"/>
    <cellStyle name="40% - Акцент4 2 4 2" xfId="147"/>
    <cellStyle name="40% - Акцент4 2 5" xfId="148"/>
    <cellStyle name="40% - Акцент4 2_План финансирования на 2013 год" xfId="149"/>
    <cellStyle name="40% - Акцент4 3" xfId="150"/>
    <cellStyle name="40% - Акцент4 4" xfId="151"/>
    <cellStyle name="40% - Акцент5 2" xfId="152"/>
    <cellStyle name="40% - Акцент5 2 2" xfId="153"/>
    <cellStyle name="40% - Акцент5 2 2 2" xfId="154"/>
    <cellStyle name="40% - Акцент5 2 2 2 2" xfId="155"/>
    <cellStyle name="40% - Акцент5 2 2 3" xfId="156"/>
    <cellStyle name="40% - Акцент5 2 2_План финансирования на 2013 год" xfId="157"/>
    <cellStyle name="40% - Акцент5 2 3" xfId="158"/>
    <cellStyle name="40% - Акцент5 2 3 2" xfId="159"/>
    <cellStyle name="40% - Акцент5 2 4" xfId="160"/>
    <cellStyle name="40% - Акцент5 2 4 2" xfId="161"/>
    <cellStyle name="40% - Акцент5 2 5" xfId="162"/>
    <cellStyle name="40% - Акцент5 2_План финансирования на 2013 год" xfId="163"/>
    <cellStyle name="40% - Акцент5 3" xfId="164"/>
    <cellStyle name="40% - Акцент5 4" xfId="165"/>
    <cellStyle name="40% - Акцент6 2" xfId="166"/>
    <cellStyle name="40% - Акцент6 2 2" xfId="167"/>
    <cellStyle name="40% - Акцент6 2 2 2" xfId="168"/>
    <cellStyle name="40% - Акцент6 2 2 2 2" xfId="169"/>
    <cellStyle name="40% - Акцент6 2 2 3" xfId="170"/>
    <cellStyle name="40% - Акцент6 2 2_План финансирования на 2013 год" xfId="171"/>
    <cellStyle name="40% - Акцент6 2 3" xfId="172"/>
    <cellStyle name="40% - Акцент6 2 3 2" xfId="173"/>
    <cellStyle name="40% - Акцент6 2 4" xfId="174"/>
    <cellStyle name="40% - Акцент6 2 4 2" xfId="175"/>
    <cellStyle name="40% - Акцент6 2 5" xfId="176"/>
    <cellStyle name="40% - Акцент6 2_План финансирования на 2013 год" xfId="177"/>
    <cellStyle name="40% - Акцент6 3" xfId="178"/>
    <cellStyle name="40% - Акцент6 4" xfId="179"/>
    <cellStyle name="60% - Акцент1 2" xfId="180"/>
    <cellStyle name="60% - Акцент1 2 2" xfId="181"/>
    <cellStyle name="60% - Акцент1 2 2 2" xfId="182"/>
    <cellStyle name="60% - Акцент1 2 3" xfId="183"/>
    <cellStyle name="60% - Акцент1 2 4" xfId="184"/>
    <cellStyle name="60% - Акцент1 2 5" xfId="185"/>
    <cellStyle name="60% - Акцент1 2_16 МСХ 13.09.11 с проблемными" xfId="186"/>
    <cellStyle name="60% - Акцент1 3" xfId="187"/>
    <cellStyle name="60% - Акцент2 2" xfId="188"/>
    <cellStyle name="60% - Акцент2 2 2" xfId="189"/>
    <cellStyle name="60% - Акцент2 2 2 2" xfId="190"/>
    <cellStyle name="60% - Акцент2 2 3" xfId="191"/>
    <cellStyle name="60% - Акцент2 2 4" xfId="192"/>
    <cellStyle name="60% - Акцент2 2 5" xfId="193"/>
    <cellStyle name="60% - Акцент2 2_16 МСХ 13.09.11 с проблемными" xfId="194"/>
    <cellStyle name="60% - Акцент2 3" xfId="195"/>
    <cellStyle name="60% - Акцент3 2" xfId="196"/>
    <cellStyle name="60% - Акцент3 2 2" xfId="197"/>
    <cellStyle name="60% - Акцент3 2 2 2" xfId="198"/>
    <cellStyle name="60% - Акцент3 2 3" xfId="199"/>
    <cellStyle name="60% - Акцент3 2 4" xfId="200"/>
    <cellStyle name="60% - Акцент3 2 5" xfId="201"/>
    <cellStyle name="60% - Акцент3 2_16 МСХ 13.09.11 с проблемными" xfId="202"/>
    <cellStyle name="60% - Акцент3 3" xfId="203"/>
    <cellStyle name="60% - Акцент4 2" xfId="204"/>
    <cellStyle name="60% - Акцент4 2 2" xfId="205"/>
    <cellStyle name="60% - Акцент4 2 2 2" xfId="206"/>
    <cellStyle name="60% - Акцент4 2 3" xfId="207"/>
    <cellStyle name="60% - Акцент4 2 4" xfId="208"/>
    <cellStyle name="60% - Акцент4 2 5" xfId="209"/>
    <cellStyle name="60% - Акцент4 2_16 МСХ 13.09.11 с проблемными" xfId="210"/>
    <cellStyle name="60% - Акцент4 3" xfId="211"/>
    <cellStyle name="60% - Акцент5 2" xfId="212"/>
    <cellStyle name="60% - Акцент5 2 2" xfId="213"/>
    <cellStyle name="60% - Акцент5 2 2 2" xfId="214"/>
    <cellStyle name="60% - Акцент5 2 3" xfId="215"/>
    <cellStyle name="60% - Акцент5 2 4" xfId="216"/>
    <cellStyle name="60% - Акцент5 2 5" xfId="217"/>
    <cellStyle name="60% - Акцент5 2_16 МСХ 13.09.11 с проблемными" xfId="218"/>
    <cellStyle name="60% - Акцент5 3" xfId="219"/>
    <cellStyle name="60% - Акцент6 2" xfId="220"/>
    <cellStyle name="60% - Акцент6 2 2" xfId="221"/>
    <cellStyle name="60% - Акцент6 2 2 2" xfId="222"/>
    <cellStyle name="60% - Акцент6 2 3" xfId="223"/>
    <cellStyle name="60% - Акцент6 2 4" xfId="224"/>
    <cellStyle name="60% - Акцент6 2 5" xfId="225"/>
    <cellStyle name="60% - Акцент6 2_16 МСХ 13.09.11 с проблемными" xfId="226"/>
    <cellStyle name="60% - Акцент6 3" xfId="227"/>
    <cellStyle name="Cell1" xfId="228"/>
    <cellStyle name="Cell2" xfId="229"/>
    <cellStyle name="Cell3" xfId="230"/>
    <cellStyle name="Cell4" xfId="231"/>
    <cellStyle name="Cell5" xfId="232"/>
    <cellStyle name="Column1" xfId="233"/>
    <cellStyle name="Column2" xfId="234"/>
    <cellStyle name="Column3" xfId="235"/>
    <cellStyle name="Column4" xfId="236"/>
    <cellStyle name="Column5" xfId="237"/>
    <cellStyle name="Column7" xfId="238"/>
    <cellStyle name="Data" xfId="239"/>
    <cellStyle name="Heading1" xfId="240"/>
    <cellStyle name="Heading2" xfId="241"/>
    <cellStyle name="Heading3" xfId="242"/>
    <cellStyle name="Heading4" xfId="243"/>
    <cellStyle name="Name1" xfId="244"/>
    <cellStyle name="Name2" xfId="245"/>
    <cellStyle name="Name3" xfId="246"/>
    <cellStyle name="Name4" xfId="247"/>
    <cellStyle name="Name5" xfId="248"/>
    <cellStyle name="Normal 5" xfId="249"/>
    <cellStyle name="Normal 6" xfId="250"/>
    <cellStyle name="Normal_Sheet1" xfId="251"/>
    <cellStyle name="S0" xfId="252"/>
    <cellStyle name="S0 2" xfId="253"/>
    <cellStyle name="S1" xfId="254"/>
    <cellStyle name="S1 2" xfId="255"/>
    <cellStyle name="S10" xfId="256"/>
    <cellStyle name="S10 2" xfId="257"/>
    <cellStyle name="S2" xfId="258"/>
    <cellStyle name="S2 2" xfId="259"/>
    <cellStyle name="S3" xfId="260"/>
    <cellStyle name="S3 2" xfId="261"/>
    <cellStyle name="S4" xfId="262"/>
    <cellStyle name="S4 2" xfId="263"/>
    <cellStyle name="S4_16 МСХ 13.09.11 с проблемными" xfId="264"/>
    <cellStyle name="S5" xfId="265"/>
    <cellStyle name="S5 2" xfId="266"/>
    <cellStyle name="S5_16 МСХ 13.09.11 с проблемными" xfId="267"/>
    <cellStyle name="S6" xfId="268"/>
    <cellStyle name="S6 2" xfId="269"/>
    <cellStyle name="S7" xfId="270"/>
    <cellStyle name="S7 2" xfId="271"/>
    <cellStyle name="S8" xfId="272"/>
    <cellStyle name="S8 2" xfId="273"/>
    <cellStyle name="S9" xfId="274"/>
    <cellStyle name="S9 2" xfId="275"/>
    <cellStyle name="S9_ПРОБЛЕМНЫЕ  2012-2014 (22.09.11)" xfId="276"/>
    <cellStyle name="Title1" xfId="277"/>
    <cellStyle name="TitleCol1" xfId="278"/>
    <cellStyle name="TitleCol2" xfId="279"/>
    <cellStyle name="White1" xfId="280"/>
    <cellStyle name="White2" xfId="281"/>
    <cellStyle name="White3" xfId="282"/>
    <cellStyle name="White4" xfId="283"/>
    <cellStyle name="White5" xfId="284"/>
    <cellStyle name="Акцент1 2" xfId="285"/>
    <cellStyle name="Акцент1 2 2" xfId="286"/>
    <cellStyle name="Акцент1 2 2 2" xfId="287"/>
    <cellStyle name="Акцент1 2 3" xfId="288"/>
    <cellStyle name="Акцент1 2 4" xfId="289"/>
    <cellStyle name="Акцент1 2 5" xfId="290"/>
    <cellStyle name="Акцент1 2_16 МСХ 13.09.11 с проблемными" xfId="291"/>
    <cellStyle name="Акцент1 3" xfId="292"/>
    <cellStyle name="Акцент2 2" xfId="293"/>
    <cellStyle name="Акцент2 2 2" xfId="294"/>
    <cellStyle name="Акцент2 2 2 2" xfId="295"/>
    <cellStyle name="Акцент2 2 3" xfId="296"/>
    <cellStyle name="Акцент2 2 4" xfId="297"/>
    <cellStyle name="Акцент2 2 5" xfId="298"/>
    <cellStyle name="Акцент2 2_16 МСХ 13.09.11 с проблемными" xfId="299"/>
    <cellStyle name="Акцент2 3" xfId="300"/>
    <cellStyle name="Акцент3 2" xfId="301"/>
    <cellStyle name="Акцент3 2 2" xfId="302"/>
    <cellStyle name="Акцент3 2 2 2" xfId="303"/>
    <cellStyle name="Акцент3 2 3" xfId="304"/>
    <cellStyle name="Акцент3 2 4" xfId="305"/>
    <cellStyle name="Акцент3 2 5" xfId="306"/>
    <cellStyle name="Акцент3 2_16 МСХ 13.09.11 с проблемными" xfId="307"/>
    <cellStyle name="Акцент3 3" xfId="308"/>
    <cellStyle name="Акцент4 2" xfId="309"/>
    <cellStyle name="Акцент4 2 2" xfId="310"/>
    <cellStyle name="Акцент4 2 2 2" xfId="311"/>
    <cellStyle name="Акцент4 2 3" xfId="312"/>
    <cellStyle name="Акцент4 2 4" xfId="313"/>
    <cellStyle name="Акцент4 2 5" xfId="314"/>
    <cellStyle name="Акцент4 2_16 МСХ 13.09.11 с проблемными" xfId="315"/>
    <cellStyle name="Акцент4 3" xfId="316"/>
    <cellStyle name="Акцент5 2" xfId="317"/>
    <cellStyle name="Акцент5 2 2" xfId="318"/>
    <cellStyle name="Акцент5 2 2 2" xfId="319"/>
    <cellStyle name="Акцент5 2 3" xfId="320"/>
    <cellStyle name="Акцент5 2 4" xfId="321"/>
    <cellStyle name="Акцент5 2 5" xfId="322"/>
    <cellStyle name="Акцент5 2_16 МСХ 13.09.11 с проблемными" xfId="323"/>
    <cellStyle name="Акцент5 3" xfId="324"/>
    <cellStyle name="Акцент6 2" xfId="325"/>
    <cellStyle name="Акцент6 2 2" xfId="326"/>
    <cellStyle name="Акцент6 2 2 2" xfId="327"/>
    <cellStyle name="Акцент6 2 3" xfId="328"/>
    <cellStyle name="Акцент6 2 4" xfId="329"/>
    <cellStyle name="Акцент6 2 5" xfId="330"/>
    <cellStyle name="Акцент6 2_16 МСХ 13.09.11 с проблемными" xfId="331"/>
    <cellStyle name="Акцент6 3" xfId="332"/>
    <cellStyle name="Ввод  2" xfId="333"/>
    <cellStyle name="Ввод  2 2" xfId="334"/>
    <cellStyle name="Ввод  2 2 2" xfId="335"/>
    <cellStyle name="Ввод  2 2 3" xfId="336"/>
    <cellStyle name="Ввод  2 3" xfId="337"/>
    <cellStyle name="Ввод  2 4" xfId="338"/>
    <cellStyle name="Ввод  2 5" xfId="339"/>
    <cellStyle name="Ввод  2 6" xfId="340"/>
    <cellStyle name="Ввод  2_Электроэнергия" xfId="341"/>
    <cellStyle name="Ввод  3" xfId="342"/>
    <cellStyle name="Вывод 2" xfId="343"/>
    <cellStyle name="Вывод 2 2" xfId="344"/>
    <cellStyle name="Вывод 2 2 2" xfId="345"/>
    <cellStyle name="Вывод 2 2 3" xfId="346"/>
    <cellStyle name="Вывод 2 3" xfId="347"/>
    <cellStyle name="Вывод 2 4" xfId="348"/>
    <cellStyle name="Вывод 2 5" xfId="349"/>
    <cellStyle name="Вывод 2 6" xfId="350"/>
    <cellStyle name="Вывод 2_Электроэнергия" xfId="351"/>
    <cellStyle name="Вывод 3" xfId="352"/>
    <cellStyle name="Вычисление 2" xfId="353"/>
    <cellStyle name="Вычисление 2 2" xfId="354"/>
    <cellStyle name="Вычисление 2 2 2" xfId="355"/>
    <cellStyle name="Вычисление 2 2 3" xfId="356"/>
    <cellStyle name="Вычисление 2 3" xfId="357"/>
    <cellStyle name="Вычисление 2 4" xfId="358"/>
    <cellStyle name="Вычисление 2 5" xfId="359"/>
    <cellStyle name="Вычисление 2 6" xfId="360"/>
    <cellStyle name="Вычисление 2_Электроэнергия" xfId="361"/>
    <cellStyle name="Вычисление 3" xfId="362"/>
    <cellStyle name="Денежный 2" xfId="363"/>
    <cellStyle name="Заголовок 1 2" xfId="364"/>
    <cellStyle name="Заголовок 1 2 2" xfId="365"/>
    <cellStyle name="Заголовок 1 2 2 2" xfId="366"/>
    <cellStyle name="Заголовок 1 2 3" xfId="367"/>
    <cellStyle name="Заголовок 1 2 4" xfId="368"/>
    <cellStyle name="Заголовок 1 2 5" xfId="369"/>
    <cellStyle name="Заголовок 1 2_Электроэнергия" xfId="370"/>
    <cellStyle name="Заголовок 1 3" xfId="371"/>
    <cellStyle name="Заголовок 2 2" xfId="372"/>
    <cellStyle name="Заголовок 2 2 2" xfId="373"/>
    <cellStyle name="Заголовок 2 2 2 2" xfId="374"/>
    <cellStyle name="Заголовок 2 2 3" xfId="375"/>
    <cellStyle name="Заголовок 2 2 4" xfId="376"/>
    <cellStyle name="Заголовок 2 2 5" xfId="377"/>
    <cellStyle name="Заголовок 2 2_Электроэнергия" xfId="378"/>
    <cellStyle name="Заголовок 2 3" xfId="379"/>
    <cellStyle name="Заголовок 3 2" xfId="380"/>
    <cellStyle name="Заголовок 3 2 2" xfId="381"/>
    <cellStyle name="Заголовок 3 2 2 2" xfId="382"/>
    <cellStyle name="Заголовок 3 2 3" xfId="383"/>
    <cellStyle name="Заголовок 3 2 4" xfId="384"/>
    <cellStyle name="Заголовок 3 2 5" xfId="385"/>
    <cellStyle name="Заголовок 3 2_Электроэнергия" xfId="386"/>
    <cellStyle name="Заголовок 3 3" xfId="387"/>
    <cellStyle name="Заголовок 4 2" xfId="388"/>
    <cellStyle name="Заголовок 4 2 2" xfId="389"/>
    <cellStyle name="Заголовок 4 2 2 2" xfId="390"/>
    <cellStyle name="Заголовок 4 2 3" xfId="391"/>
    <cellStyle name="Заголовок 4 2 4" xfId="392"/>
    <cellStyle name="Заголовок 4 2 5" xfId="393"/>
    <cellStyle name="Заголовок 4 2_Электроэнергия" xfId="394"/>
    <cellStyle name="Заголовок 4 3" xfId="395"/>
    <cellStyle name="Итог 2" xfId="396"/>
    <cellStyle name="Итог 2 2" xfId="397"/>
    <cellStyle name="Итог 2 2 2" xfId="398"/>
    <cellStyle name="Итог 2 2 2 2" xfId="399"/>
    <cellStyle name="Итог 2 2 3" xfId="400"/>
    <cellStyle name="Итог 2 2 4" xfId="401"/>
    <cellStyle name="Итог 2 2_Электроэнергия" xfId="402"/>
    <cellStyle name="Итог 2 3" xfId="403"/>
    <cellStyle name="Итог 2 3 2" xfId="404"/>
    <cellStyle name="Итог 2 3 3" xfId="405"/>
    <cellStyle name="Итог 2 4" xfId="406"/>
    <cellStyle name="Итог 2 5" xfId="407"/>
    <cellStyle name="Итог 2 6" xfId="408"/>
    <cellStyle name="Итог 2_Электроэнергия" xfId="409"/>
    <cellStyle name="Итог 3" xfId="410"/>
    <cellStyle name="КАНДАГАЧ тел3-33-96" xfId="411"/>
    <cellStyle name="Контрольная ячейка 2" xfId="412"/>
    <cellStyle name="Контрольная ячейка 2 2" xfId="413"/>
    <cellStyle name="Контрольная ячейка 2 2 2" xfId="414"/>
    <cellStyle name="Контрольная ячейка 2 3" xfId="415"/>
    <cellStyle name="Контрольная ячейка 2 4" xfId="416"/>
    <cellStyle name="Контрольная ячейка 2 5" xfId="417"/>
    <cellStyle name="Контрольная ячейка 2_Электроэнергия" xfId="418"/>
    <cellStyle name="Контрольная ячейка 3" xfId="419"/>
    <cellStyle name="Название 2" xfId="420"/>
    <cellStyle name="Название 2 2" xfId="421"/>
    <cellStyle name="Название 2 2 2" xfId="422"/>
    <cellStyle name="Название 2 3" xfId="423"/>
    <cellStyle name="Название 2 4" xfId="424"/>
    <cellStyle name="Название 2 5" xfId="425"/>
    <cellStyle name="Название 2_Электроэнергия" xfId="426"/>
    <cellStyle name="Название 3" xfId="427"/>
    <cellStyle name="Нейтральный 2" xfId="428"/>
    <cellStyle name="Нейтральный 2 2" xfId="429"/>
    <cellStyle name="Нейтральный 2 2 2" xfId="430"/>
    <cellStyle name="Нейтральный 2 3" xfId="431"/>
    <cellStyle name="Нейтральный 2 4" xfId="432"/>
    <cellStyle name="Нейтральный 2 5" xfId="433"/>
    <cellStyle name="Нейтральный 2_Электроэнергия" xfId="434"/>
    <cellStyle name="Нейтральный 3" xfId="435"/>
    <cellStyle name="Обычный" xfId="0" builtinId="0"/>
    <cellStyle name="Обычный 10" xfId="436"/>
    <cellStyle name="Обычный 10 2" xfId="437"/>
    <cellStyle name="Обычный 10 2 2" xfId="438"/>
    <cellStyle name="Обычный 10 3" xfId="439"/>
    <cellStyle name="Обычный 10 3 2" xfId="440"/>
    <cellStyle name="Обычный 10 3 3" xfId="441"/>
    <cellStyle name="Обычный 10 4" xfId="442"/>
    <cellStyle name="Обычный 10 5" xfId="443"/>
    <cellStyle name="Обычный 10 6" xfId="444"/>
    <cellStyle name="Обычный 10_Август по объектно" xfId="445"/>
    <cellStyle name="Обычный 11" xfId="446"/>
    <cellStyle name="Обычный 11 2" xfId="447"/>
    <cellStyle name="Обычный 11 2 2" xfId="448"/>
    <cellStyle name="Обычный 11 3" xfId="449"/>
    <cellStyle name="Обычный 11 3 2" xfId="450"/>
    <cellStyle name="Обычный 11 4" xfId="451"/>
    <cellStyle name="Обычный 11 4 2" xfId="452"/>
    <cellStyle name="Обычный 11 4 2 2" xfId="453"/>
    <cellStyle name="Обычный 11 4 3" xfId="454"/>
    <cellStyle name="Обычный 11 5" xfId="455"/>
    <cellStyle name="Обычный 11 6" xfId="456"/>
    <cellStyle name="Обычный 11 7" xfId="457"/>
    <cellStyle name="Обычный 11_Август по объектно" xfId="458"/>
    <cellStyle name="Обычный 12" xfId="459"/>
    <cellStyle name="Обычный 12 2" xfId="460"/>
    <cellStyle name="Обычный 12 2 2" xfId="461"/>
    <cellStyle name="Обычный 12 3" xfId="462"/>
    <cellStyle name="Обычный 12 3 2" xfId="463"/>
    <cellStyle name="Обычный 12 4" xfId="464"/>
    <cellStyle name="Обычный 12 4 2" xfId="465"/>
    <cellStyle name="Обычный 12 4 2 2" xfId="466"/>
    <cellStyle name="Обычный 12 4 3" xfId="467"/>
    <cellStyle name="Обычный 12 5" xfId="468"/>
    <cellStyle name="Обычный 12 6" xfId="469"/>
    <cellStyle name="Обычный 12 7" xfId="470"/>
    <cellStyle name="Обычный 12_Август по объектно" xfId="471"/>
    <cellStyle name="Обычный 13" xfId="472"/>
    <cellStyle name="Обычный 13 2" xfId="473"/>
    <cellStyle name="Обычный 13 2 2" xfId="474"/>
    <cellStyle name="Обычный 13 3" xfId="475"/>
    <cellStyle name="Обычный 13_Гидроузел на р.Тышкан" xfId="476"/>
    <cellStyle name="Обычный 14" xfId="477"/>
    <cellStyle name="Обычный 14 2" xfId="478"/>
    <cellStyle name="Обычный 14 3" xfId="479"/>
    <cellStyle name="Обычный 14 4" xfId="480"/>
    <cellStyle name="Обычный 14_Гидроузел на р.Тышкан" xfId="481"/>
    <cellStyle name="Обычный 15" xfId="482"/>
    <cellStyle name="Обычный 15 2" xfId="483"/>
    <cellStyle name="Обычный 15 3" xfId="484"/>
    <cellStyle name="Обычный 15 4" xfId="485"/>
    <cellStyle name="Обычный 15 5" xfId="486"/>
    <cellStyle name="Обычный 16" xfId="487"/>
    <cellStyle name="Обычный 16 2" xfId="488"/>
    <cellStyle name="Обычный 16 2 2" xfId="489"/>
    <cellStyle name="Обычный 16 3" xfId="490"/>
    <cellStyle name="Обычный 16 4" xfId="491"/>
    <cellStyle name="Обычный 16 5" xfId="492"/>
    <cellStyle name="Обычный 16_Гидроузел на р.Тышкан" xfId="493"/>
    <cellStyle name="Обычный 17" xfId="494"/>
    <cellStyle name="Обычный 17 2" xfId="495"/>
    <cellStyle name="Обычный 17 2 2" xfId="496"/>
    <cellStyle name="Обычный 17 3" xfId="497"/>
    <cellStyle name="Обычный 17 3 2" xfId="498"/>
    <cellStyle name="Обычный 17 3 2 2" xfId="499"/>
    <cellStyle name="Обычный 17 3 3" xfId="500"/>
    <cellStyle name="Обычный 17 4" xfId="501"/>
    <cellStyle name="Обычный 17 4 2" xfId="502"/>
    <cellStyle name="Обычный 17 5" xfId="503"/>
    <cellStyle name="Обычный 18" xfId="504"/>
    <cellStyle name="Обычный 18 2" xfId="505"/>
    <cellStyle name="Обычный 18 2 2" xfId="506"/>
    <cellStyle name="Обычный 18 3" xfId="507"/>
    <cellStyle name="Обычный 18 3 2" xfId="508"/>
    <cellStyle name="Обычный 18 3 3" xfId="509"/>
    <cellStyle name="Обычный 18 4" xfId="510"/>
    <cellStyle name="Обычный 18 5" xfId="511"/>
    <cellStyle name="Обычный 19" xfId="512"/>
    <cellStyle name="Обычный 19 2" xfId="513"/>
    <cellStyle name="Обычный 19 2 2" xfId="514"/>
    <cellStyle name="Обычный 19 3" xfId="515"/>
    <cellStyle name="Обычный 19 3 2" xfId="516"/>
    <cellStyle name="Обычный 19 3 3" xfId="517"/>
    <cellStyle name="Обычный 19 4" xfId="518"/>
    <cellStyle name="Обычный 19 5" xfId="519"/>
    <cellStyle name="Обычный 2" xfId="520"/>
    <cellStyle name="Обычный 2 10" xfId="521"/>
    <cellStyle name="Обычный 2 10 2" xfId="522"/>
    <cellStyle name="Обычный 2 11" xfId="523"/>
    <cellStyle name="Обычный 2 2" xfId="524"/>
    <cellStyle name="Обычный 2 2 2" xfId="525"/>
    <cellStyle name="Обычный 2 2 2 2" xfId="526"/>
    <cellStyle name="Обычный 2 2 2 2 2" xfId="527"/>
    <cellStyle name="Обычный 2 2 2 2 2 2" xfId="528"/>
    <cellStyle name="Обычный 2 2 2 2 3" xfId="529"/>
    <cellStyle name="Обычный 2 2 2 3" xfId="530"/>
    <cellStyle name="Обычный 2 2 2 4" xfId="531"/>
    <cellStyle name="Обычный 2 2 2_Гидроузел на р.Тышкан" xfId="532"/>
    <cellStyle name="Обычный 2 2 3" xfId="533"/>
    <cellStyle name="Обычный 2 2 3 2" xfId="534"/>
    <cellStyle name="Обычный 2 2 3 2 2" xfId="535"/>
    <cellStyle name="Обычный 2 2 3 3" xfId="536"/>
    <cellStyle name="Обычный 2 2 4" xfId="537"/>
    <cellStyle name="Обычный 2 2 4 2" xfId="538"/>
    <cellStyle name="Обычный 2 2 4 2 2" xfId="539"/>
    <cellStyle name="Обычный 2 2 4 3" xfId="540"/>
    <cellStyle name="Обычный 2 2 5" xfId="541"/>
    <cellStyle name="Обычный 2 2 6" xfId="542"/>
    <cellStyle name="Обычный 2 2 6 2" xfId="543"/>
    <cellStyle name="Обычный 2 2 7" xfId="544"/>
    <cellStyle name="Обычный 2 2 7 2" xfId="545"/>
    <cellStyle name="Обычный 2 2 8" xfId="546"/>
    <cellStyle name="Обычный 2 2_4 МСХ 27.07.11 переигровки" xfId="547"/>
    <cellStyle name="Обычный 2 3" xfId="548"/>
    <cellStyle name="Обычный 2 3 2" xfId="549"/>
    <cellStyle name="Обычный 2 3 3" xfId="550"/>
    <cellStyle name="Обычный 2 3 4" xfId="551"/>
    <cellStyle name="Обычный 2 3 4 2" xfId="552"/>
    <cellStyle name="Обычный 2 3 5" xfId="553"/>
    <cellStyle name="Обычный 2 3_Гидроузел на р.Тышкан" xfId="554"/>
    <cellStyle name="Обычный 2 4" xfId="555"/>
    <cellStyle name="Обычный 2 4 2" xfId="556"/>
    <cellStyle name="Обычный 2 4 2 2" xfId="557"/>
    <cellStyle name="Обычный 2 4 2 2 2" xfId="558"/>
    <cellStyle name="Обычный 2 4 2 3" xfId="559"/>
    <cellStyle name="Обычный 2 4 3" xfId="560"/>
    <cellStyle name="Обычный 2 4 4" xfId="561"/>
    <cellStyle name="Обычный 2 4 5" xfId="562"/>
    <cellStyle name="Обычный 2 4 6" xfId="563"/>
    <cellStyle name="Обычный 2 5" xfId="564"/>
    <cellStyle name="Обычный 2 5 2" xfId="565"/>
    <cellStyle name="Обычный 2 5 2 2" xfId="566"/>
    <cellStyle name="Обычный 2 5 3" xfId="567"/>
    <cellStyle name="Обычный 2 6" xfId="568"/>
    <cellStyle name="Обычный 2 6 2" xfId="569"/>
    <cellStyle name="Обычный 2 6 3" xfId="570"/>
    <cellStyle name="Обычный 2 6 3 2" xfId="571"/>
    <cellStyle name="Обычный 2 6 4" xfId="572"/>
    <cellStyle name="Обычный 2 6 5" xfId="573"/>
    <cellStyle name="Обычный 2 7" xfId="574"/>
    <cellStyle name="Обычный 2 7 2" xfId="575"/>
    <cellStyle name="Обычный 2 7 3" xfId="576"/>
    <cellStyle name="Обычный 2 8" xfId="577"/>
    <cellStyle name="Обычный 2 8 2" xfId="578"/>
    <cellStyle name="Обычный 2 8 3" xfId="579"/>
    <cellStyle name="Обычный 2 9" xfId="580"/>
    <cellStyle name="Обычный 2 9 2" xfId="581"/>
    <cellStyle name="Обычный 2_16 МСХ 13.09.11 с проблемными" xfId="582"/>
    <cellStyle name="Обычный 20" xfId="583"/>
    <cellStyle name="Обычный 20 2" xfId="584"/>
    <cellStyle name="Обычный 20 3" xfId="585"/>
    <cellStyle name="Обычный 20 3 2" xfId="586"/>
    <cellStyle name="Обычный 20 3 3" xfId="587"/>
    <cellStyle name="Обычный 20 4" xfId="588"/>
    <cellStyle name="Обычный 20 5" xfId="589"/>
    <cellStyle name="Обычный 21" xfId="590"/>
    <cellStyle name="Обычный 21 2" xfId="591"/>
    <cellStyle name="Обычный 21 2 2" xfId="592"/>
    <cellStyle name="Обычный 21 3" xfId="593"/>
    <cellStyle name="Обычный 21 3 2" xfId="594"/>
    <cellStyle name="Обычный 21 3 3" xfId="595"/>
    <cellStyle name="Обычный 21 4" xfId="596"/>
    <cellStyle name="Обычный 22" xfId="597"/>
    <cellStyle name="Обычный 22 2" xfId="598"/>
    <cellStyle name="Обычный 22 3" xfId="599"/>
    <cellStyle name="Обычный 22 3 2" xfId="600"/>
    <cellStyle name="Обычный 22 3 2 2" xfId="601"/>
    <cellStyle name="Обычный 22 3 3" xfId="602"/>
    <cellStyle name="Обычный 22 4" xfId="603"/>
    <cellStyle name="Обычный 23" xfId="604"/>
    <cellStyle name="Обычный 23 2" xfId="605"/>
    <cellStyle name="Обычный 23 2 2" xfId="606"/>
    <cellStyle name="Обычный 23 2 2 2" xfId="607"/>
    <cellStyle name="Обычный 23 2 2 3" xfId="608"/>
    <cellStyle name="Обычный 23 2 2 3 2" xfId="609"/>
    <cellStyle name="Обычный 23 2_План финансирования на 2013 год" xfId="610"/>
    <cellStyle name="Обычный 23 3" xfId="611"/>
    <cellStyle name="Обычный 23 4" xfId="612"/>
    <cellStyle name="Обычный 23 4 2" xfId="613"/>
    <cellStyle name="Обычный 23 4 2 2" xfId="614"/>
    <cellStyle name="Обычный 23 4 3" xfId="615"/>
    <cellStyle name="Обычный 23 5" xfId="616"/>
    <cellStyle name="Обычный 23 6" xfId="617"/>
    <cellStyle name="Обычный 23 7" xfId="618"/>
    <cellStyle name="Обычный 23 8" xfId="619"/>
    <cellStyle name="Обычный 23_админ.расходы" xfId="620"/>
    <cellStyle name="Обычный 24" xfId="621"/>
    <cellStyle name="Обычный 24 2" xfId="622"/>
    <cellStyle name="Обычный 24 2 2" xfId="623"/>
    <cellStyle name="Обычный 24 3" xfId="624"/>
    <cellStyle name="Обычный 24 3 2" xfId="625"/>
    <cellStyle name="Обычный 24 4" xfId="626"/>
    <cellStyle name="Обычный 24 5" xfId="627"/>
    <cellStyle name="Обычный 24_админ.расходы" xfId="628"/>
    <cellStyle name="Обычный 25" xfId="629"/>
    <cellStyle name="Обычный 25 2" xfId="630"/>
    <cellStyle name="Обычный 25 2 2" xfId="631"/>
    <cellStyle name="Обычный 25 3" xfId="632"/>
    <cellStyle name="Обычный 25 3 2" xfId="633"/>
    <cellStyle name="Обычный 25 3 3" xfId="634"/>
    <cellStyle name="Обычный 26" xfId="635"/>
    <cellStyle name="Обычный 26 2" xfId="636"/>
    <cellStyle name="Обычный 26 2 2" xfId="637"/>
    <cellStyle name="Обычный 26 2 3" xfId="638"/>
    <cellStyle name="Обычный 26 3" xfId="639"/>
    <cellStyle name="Обычный 26 4" xfId="640"/>
    <cellStyle name="Обычный 27" xfId="641"/>
    <cellStyle name="Обычный 27 2" xfId="642"/>
    <cellStyle name="Обычный 27 2 2" xfId="643"/>
    <cellStyle name="Обычный 27 3" xfId="644"/>
    <cellStyle name="Обычный 28" xfId="645"/>
    <cellStyle name="Обычный 29" xfId="646"/>
    <cellStyle name="Обычный 29 2" xfId="647"/>
    <cellStyle name="Обычный 29 2 2" xfId="648"/>
    <cellStyle name="Обычный 29 3" xfId="649"/>
    <cellStyle name="Обычный 29 4" xfId="650"/>
    <cellStyle name="Обычный 3" xfId="651"/>
    <cellStyle name="Обычный 3 10" xfId="652"/>
    <cellStyle name="Обычный 3 11" xfId="653"/>
    <cellStyle name="Обычный 3 12" xfId="654"/>
    <cellStyle name="Обычный 3 13" xfId="655"/>
    <cellStyle name="Обычный 3 2" xfId="656"/>
    <cellStyle name="Обычный 3 2 2" xfId="657"/>
    <cellStyle name="Обычный 3 2 2 2" xfId="658"/>
    <cellStyle name="Обычный 3 2 2 2 2" xfId="659"/>
    <cellStyle name="Обычный 3 2 2 3" xfId="660"/>
    <cellStyle name="Обычный 3 2 3" xfId="661"/>
    <cellStyle name="Обычный 3 2 3 2" xfId="662"/>
    <cellStyle name="Обычный 3 2 4" xfId="663"/>
    <cellStyle name="Обычный 3 2 5" xfId="664"/>
    <cellStyle name="Обычный 3 2 5 2" xfId="665"/>
    <cellStyle name="Обычный 3 2 6" xfId="666"/>
    <cellStyle name="Обычный 3 2_Каратальская плотина" xfId="667"/>
    <cellStyle name="Обычный 3 3" xfId="668"/>
    <cellStyle name="Обычный 3 3 2" xfId="669"/>
    <cellStyle name="Обычный 3 3 3" xfId="670"/>
    <cellStyle name="Обычный 3 4" xfId="671"/>
    <cellStyle name="Обычный 3 4 2" xfId="672"/>
    <cellStyle name="Обычный 3 5" xfId="673"/>
    <cellStyle name="Обычный 3 6" xfId="674"/>
    <cellStyle name="Обычный 3 7" xfId="675"/>
    <cellStyle name="Обычный 3 8" xfId="676"/>
    <cellStyle name="Обычный 3 9" xfId="677"/>
    <cellStyle name="Обычный 3 9 2" xfId="678"/>
    <cellStyle name="Обычный 3 9 3" xfId="679"/>
    <cellStyle name="Обычный 3_Гидроузел на р.Тышкан" xfId="680"/>
    <cellStyle name="Обычный 30" xfId="681"/>
    <cellStyle name="Обычный 31" xfId="682"/>
    <cellStyle name="Обычный 32" xfId="683"/>
    <cellStyle name="Обычный 32 2" xfId="684"/>
    <cellStyle name="Обычный 33" xfId="685"/>
    <cellStyle name="Обычный 33 2" xfId="686"/>
    <cellStyle name="Обычный 33 3" xfId="687"/>
    <cellStyle name="Обычный 34" xfId="688"/>
    <cellStyle name="Обычный 34 2" xfId="689"/>
    <cellStyle name="Обычный 34 3" xfId="690"/>
    <cellStyle name="Обычный 34_План финансирования на 2013 год" xfId="691"/>
    <cellStyle name="Обычный 35" xfId="692"/>
    <cellStyle name="Обычный 35 2" xfId="693"/>
    <cellStyle name="Обычный 35 3" xfId="694"/>
    <cellStyle name="Обычный 36" xfId="695"/>
    <cellStyle name="Обычный 37" xfId="696"/>
    <cellStyle name="Обычный 38" xfId="697"/>
    <cellStyle name="Обычный 39" xfId="698"/>
    <cellStyle name="Обычный 4" xfId="699"/>
    <cellStyle name="Обычный 4 2" xfId="700"/>
    <cellStyle name="Обычный 4 3" xfId="701"/>
    <cellStyle name="Обычный 4 3 2" xfId="702"/>
    <cellStyle name="Обычный 4 3 2 2" xfId="703"/>
    <cellStyle name="Обычный 4 3 3" xfId="704"/>
    <cellStyle name="Обычный 4 4" xfId="705"/>
    <cellStyle name="Обычный 4 4 2" xfId="706"/>
    <cellStyle name="Обычный 4 5" xfId="707"/>
    <cellStyle name="Обычный 4 5 2" xfId="708"/>
    <cellStyle name="Обычный 4 6" xfId="709"/>
    <cellStyle name="Обычный 4_админ.расходы" xfId="710"/>
    <cellStyle name="Обычный 40" xfId="711"/>
    <cellStyle name="Обычный 41" xfId="712"/>
    <cellStyle name="Обычный 42" xfId="713"/>
    <cellStyle name="Обычный 43" xfId="714"/>
    <cellStyle name="Обычный 44" xfId="715"/>
    <cellStyle name="Обычный 45" xfId="716"/>
    <cellStyle name="Обычный 46" xfId="717"/>
    <cellStyle name="Обычный 47" xfId="718"/>
    <cellStyle name="Обычный 47 2" xfId="719"/>
    <cellStyle name="Обычный 47 3" xfId="720"/>
    <cellStyle name="Обычный 47 4" xfId="721"/>
    <cellStyle name="Обычный 48" xfId="722"/>
    <cellStyle name="Обычный 49" xfId="723"/>
    <cellStyle name="Обычный 49 2" xfId="724"/>
    <cellStyle name="Обычный 5" xfId="725"/>
    <cellStyle name="Обычный 5 2" xfId="726"/>
    <cellStyle name="Обычный 5 2 2" xfId="727"/>
    <cellStyle name="Обычный 5 2 2 2" xfId="728"/>
    <cellStyle name="Обычный 5 2 3" xfId="729"/>
    <cellStyle name="Обычный 5 3" xfId="730"/>
    <cellStyle name="Обычный 5 4" xfId="731"/>
    <cellStyle name="Обычный 5 5" xfId="732"/>
    <cellStyle name="Обычный 5_Гидроузел на р.Тышкан" xfId="733"/>
    <cellStyle name="Обычный 50" xfId="734"/>
    <cellStyle name="Обычный 50 2" xfId="735"/>
    <cellStyle name="Обычный 51" xfId="736"/>
    <cellStyle name="Обычный 52" xfId="737"/>
    <cellStyle name="Обычный 53" xfId="738"/>
    <cellStyle name="Обычный 54" xfId="739"/>
    <cellStyle name="Обычный 55" xfId="740"/>
    <cellStyle name="Обычный 56" xfId="741"/>
    <cellStyle name="Обычный 57" xfId="742"/>
    <cellStyle name="Обычный 57 2" xfId="743"/>
    <cellStyle name="Обычный 57 2 2" xfId="744"/>
    <cellStyle name="Обычный 57 2 3" xfId="745"/>
    <cellStyle name="Обычный 57 2 4" xfId="746"/>
    <cellStyle name="Обычный 57 2 5" xfId="747"/>
    <cellStyle name="Обычный 58" xfId="748"/>
    <cellStyle name="Обычный 58 2" xfId="749"/>
    <cellStyle name="Обычный 59" xfId="750"/>
    <cellStyle name="Обычный 59 2" xfId="751"/>
    <cellStyle name="Обычный 6" xfId="752"/>
    <cellStyle name="Обычный 6 2" xfId="753"/>
    <cellStyle name="Обычный 6 2 2" xfId="754"/>
    <cellStyle name="Обычный 6 2 2 2" xfId="755"/>
    <cellStyle name="Обычный 6 2 3" xfId="756"/>
    <cellStyle name="Обычный 6 3" xfId="757"/>
    <cellStyle name="Обычный 6 4" xfId="758"/>
    <cellStyle name="Обычный 6 5" xfId="759"/>
    <cellStyle name="Обычный 6_Гидроузел на р.Тышкан" xfId="760"/>
    <cellStyle name="Обычный 60" xfId="761"/>
    <cellStyle name="Обычный 61" xfId="762"/>
    <cellStyle name="Обычный 61 2" xfId="763"/>
    <cellStyle name="Обычный 62" xfId="764"/>
    <cellStyle name="Обычный 63" xfId="765"/>
    <cellStyle name="Обычный 64" xfId="766"/>
    <cellStyle name="Обычный 65" xfId="767"/>
    <cellStyle name="Обычный 66" xfId="768"/>
    <cellStyle name="Обычный 67" xfId="769"/>
    <cellStyle name="Обычный 68" xfId="770"/>
    <cellStyle name="Обычный 69" xfId="771"/>
    <cellStyle name="Обычный 69 2" xfId="772"/>
    <cellStyle name="Обычный 7" xfId="773"/>
    <cellStyle name="Обычный 7 2" xfId="774"/>
    <cellStyle name="Обычный 7 2 2" xfId="775"/>
    <cellStyle name="Обычный 7 2 2 2" xfId="776"/>
    <cellStyle name="Обычный 7 2 3" xfId="777"/>
    <cellStyle name="Обычный 7 3" xfId="778"/>
    <cellStyle name="Обычный 7 4" xfId="779"/>
    <cellStyle name="Обычный 7 5" xfId="780"/>
    <cellStyle name="Обычный 7 6" xfId="781"/>
    <cellStyle name="Обычный 7 7" xfId="782"/>
    <cellStyle name="Обычный 7_Гидроузел на р.Тышкан" xfId="783"/>
    <cellStyle name="Обычный 70" xfId="784"/>
    <cellStyle name="Обычный 70 2" xfId="785"/>
    <cellStyle name="Обычный 70 2 2" xfId="786"/>
    <cellStyle name="Обычный 71" xfId="787"/>
    <cellStyle name="Обычный 72" xfId="788"/>
    <cellStyle name="Обычный 8" xfId="789"/>
    <cellStyle name="Обычный 8 2" xfId="790"/>
    <cellStyle name="Обычный 8 2 2" xfId="791"/>
    <cellStyle name="Обычный 8 2 2 2" xfId="792"/>
    <cellStyle name="Обычный 8 2 3" xfId="793"/>
    <cellStyle name="Обычный 8 3" xfId="794"/>
    <cellStyle name="Обычный 8 4" xfId="795"/>
    <cellStyle name="Обычный 8 5" xfId="796"/>
    <cellStyle name="Обычный 8_Гидроузел на р.Тышкан" xfId="797"/>
    <cellStyle name="Обычный 9" xfId="798"/>
    <cellStyle name="Обычный 9 2" xfId="799"/>
    <cellStyle name="Обычный 9 2 2" xfId="800"/>
    <cellStyle name="Обычный 9 2 2 2" xfId="801"/>
    <cellStyle name="Обычный 9 2 3" xfId="802"/>
    <cellStyle name="Обычный 9 3" xfId="803"/>
    <cellStyle name="Обычный 9 4" xfId="804"/>
    <cellStyle name="Обычный 9 8" xfId="805"/>
    <cellStyle name="Обычный 9 9" xfId="806"/>
    <cellStyle name="Обычный 9_Каратальская плотина" xfId="807"/>
    <cellStyle name="Обычный_Лист1" xfId="1"/>
    <cellStyle name="Обычный_Тариф по каналам" xfId="940"/>
    <cellStyle name="Отличный" xfId="808"/>
    <cellStyle name="Отличный 2" xfId="809"/>
    <cellStyle name="Отличный 2 2" xfId="810"/>
    <cellStyle name="Отличный 2 2 2" xfId="811"/>
    <cellStyle name="Отличный 2 2 3" xfId="812"/>
    <cellStyle name="Отличный 2 3" xfId="813"/>
    <cellStyle name="Отличный 2 4" xfId="814"/>
    <cellStyle name="Отличный 3" xfId="815"/>
    <cellStyle name="Отличный 3 2" xfId="816"/>
    <cellStyle name="Отличный 3 3" xfId="817"/>
    <cellStyle name="Отличный 4" xfId="818"/>
    <cellStyle name="Отличный 5" xfId="819"/>
    <cellStyle name="Плохой 2" xfId="820"/>
    <cellStyle name="Плохой 2 2" xfId="821"/>
    <cellStyle name="Плохой 2 2 2" xfId="822"/>
    <cellStyle name="Плохой 2 3" xfId="823"/>
    <cellStyle name="Плохой 2 4" xfId="824"/>
    <cellStyle name="Плохой 2 5" xfId="825"/>
    <cellStyle name="Плохой 2_Электроэнергия" xfId="826"/>
    <cellStyle name="Плохой 3" xfId="827"/>
    <cellStyle name="Пояснение 2" xfId="828"/>
    <cellStyle name="Пояснение 2 2" xfId="829"/>
    <cellStyle name="Пояснение 2 2 2" xfId="830"/>
    <cellStyle name="Пояснение 2 3" xfId="831"/>
    <cellStyle name="Пояснение 2 4" xfId="832"/>
    <cellStyle name="Пояснение 2 5" xfId="833"/>
    <cellStyle name="Пояснение 2_Электроэнергия" xfId="834"/>
    <cellStyle name="Пояснение 3" xfId="835"/>
    <cellStyle name="Примечание 2" xfId="836"/>
    <cellStyle name="Примечание 2 2" xfId="837"/>
    <cellStyle name="Примечание 2 2 2" xfId="838"/>
    <cellStyle name="Примечание 2 2 3" xfId="839"/>
    <cellStyle name="Примечание 2 3" xfId="840"/>
    <cellStyle name="Примечание 2 4" xfId="841"/>
    <cellStyle name="Примечание 2 5" xfId="842"/>
    <cellStyle name="Примечание 2 6" xfId="843"/>
    <cellStyle name="Примечание 3" xfId="844"/>
    <cellStyle name="Примечание 3 2" xfId="845"/>
    <cellStyle name="Примечание 3 2 2" xfId="846"/>
    <cellStyle name="Примечание 3 2 2 2" xfId="847"/>
    <cellStyle name="Примечание 3 2 3" xfId="848"/>
    <cellStyle name="Примечание 3 3" xfId="849"/>
    <cellStyle name="Примечание 3 3 2" xfId="850"/>
    <cellStyle name="Примечание 3 4" xfId="851"/>
    <cellStyle name="Примечание 4" xfId="852"/>
    <cellStyle name="Примечание 4 2" xfId="853"/>
    <cellStyle name="Примечание 4 3" xfId="854"/>
    <cellStyle name="Примечание 5" xfId="855"/>
    <cellStyle name="Примечание 6" xfId="856"/>
    <cellStyle name="Процентный 2" xfId="857"/>
    <cellStyle name="Процентный 2 2" xfId="858"/>
    <cellStyle name="Процентный 2 2 2" xfId="859"/>
    <cellStyle name="Процентный 2 2 3" xfId="860"/>
    <cellStyle name="Процентный 2 3" xfId="861"/>
    <cellStyle name="Процентный 2 3 2" xfId="862"/>
    <cellStyle name="Процентный 2 4" xfId="863"/>
    <cellStyle name="Процентный 2 5" xfId="864"/>
    <cellStyle name="Процентный 3" xfId="865"/>
    <cellStyle name="Процентный 3 2" xfId="866"/>
    <cellStyle name="Процентный 3 2 2" xfId="867"/>
    <cellStyle name="Процентный 3 2 2 2" xfId="868"/>
    <cellStyle name="Процентный 3 2 3" xfId="869"/>
    <cellStyle name="Процентный 3 2 4" xfId="870"/>
    <cellStyle name="Процентный 3 3" xfId="871"/>
    <cellStyle name="Процентный 3 3 2" xfId="872"/>
    <cellStyle name="Процентный 3 4" xfId="873"/>
    <cellStyle name="Процентный 3 4 2" xfId="874"/>
    <cellStyle name="Процентный 3 5" xfId="875"/>
    <cellStyle name="Процентный 3 5 2" xfId="876"/>
    <cellStyle name="Процентный 3 5 2 2" xfId="877"/>
    <cellStyle name="Процентный 3 5 3" xfId="878"/>
    <cellStyle name="Процентный 4" xfId="879"/>
    <cellStyle name="Процентный 4 2" xfId="880"/>
    <cellStyle name="Процентный 4 3" xfId="881"/>
    <cellStyle name="Процентный 5" xfId="882"/>
    <cellStyle name="Процентный 5 2" xfId="883"/>
    <cellStyle name="Процентный 5 2 2" xfId="884"/>
    <cellStyle name="Процентный 5 2 2 2" xfId="885"/>
    <cellStyle name="Процентный 6" xfId="886"/>
    <cellStyle name="Связанная ячейка 2" xfId="887"/>
    <cellStyle name="Связанная ячейка 2 2" xfId="888"/>
    <cellStyle name="Связанная ячейка 2 2 2" xfId="889"/>
    <cellStyle name="Связанная ячейка 2 3" xfId="890"/>
    <cellStyle name="Связанная ячейка 2 4" xfId="891"/>
    <cellStyle name="Связанная ячейка 2 5" xfId="892"/>
    <cellStyle name="Связанная ячейка 2_Электроэнергия" xfId="893"/>
    <cellStyle name="Связанная ячейка 3" xfId="894"/>
    <cellStyle name="Стиль 1" xfId="895"/>
    <cellStyle name="Стиль 1 2" xfId="896"/>
    <cellStyle name="Стиль 1 2 2" xfId="897"/>
    <cellStyle name="Стиль 1 2 3" xfId="898"/>
    <cellStyle name="Стиль 1 3" xfId="899"/>
    <cellStyle name="Стиль 1 3 2" xfId="900"/>
    <cellStyle name="Стиль 1 3 2 2" xfId="901"/>
    <cellStyle name="Стиль 1 3 3" xfId="902"/>
    <cellStyle name="Стиль 1 4" xfId="903"/>
    <cellStyle name="Стиль 1 5" xfId="904"/>
    <cellStyle name="Стиль 1 6" xfId="905"/>
    <cellStyle name="Стиль 1_16 МСХ 13.09.11 с проблемными" xfId="906"/>
    <cellStyle name="Супер" xfId="907"/>
    <cellStyle name="Текст предупреждения 2" xfId="908"/>
    <cellStyle name="Текст предупреждения 2 2" xfId="909"/>
    <cellStyle name="Текст предупреждения 2 2 2" xfId="910"/>
    <cellStyle name="Текст предупреждения 2 3" xfId="911"/>
    <cellStyle name="Текст предупреждения 2 4" xfId="912"/>
    <cellStyle name="Текст предупреждения 2 5" xfId="913"/>
    <cellStyle name="Текст предупреждения 2_Электроэнергия" xfId="914"/>
    <cellStyle name="Текст предупреждения 3" xfId="915"/>
    <cellStyle name="Финансовый 2" xfId="2"/>
    <cellStyle name="Финансовый 2 2" xfId="916"/>
    <cellStyle name="Финансовый 2 2 2" xfId="917"/>
    <cellStyle name="Финансовый 2 3" xfId="918"/>
    <cellStyle name="Финансовый 2 3 2" xfId="919"/>
    <cellStyle name="Финансовый 2 3 2 2" xfId="920"/>
    <cellStyle name="Финансовый 2 3 3" xfId="921"/>
    <cellStyle name="Финансовый 2 3 4" xfId="922"/>
    <cellStyle name="Финансовый 2 4" xfId="923"/>
    <cellStyle name="Финансовый 2 5" xfId="924"/>
    <cellStyle name="Финансовый 3" xfId="925"/>
    <cellStyle name="Финансовый 3 2" xfId="926"/>
    <cellStyle name="Финансовый 4" xfId="927"/>
    <cellStyle name="Финансовый 5" xfId="938"/>
    <cellStyle name="Финансовый 6" xfId="939"/>
    <cellStyle name="Хороший 2" xfId="928"/>
    <cellStyle name="Хороший 2 2" xfId="929"/>
    <cellStyle name="Хороший 2 2 2" xfId="930"/>
    <cellStyle name="Хороший 2 3" xfId="931"/>
    <cellStyle name="Хороший 2 4" xfId="932"/>
    <cellStyle name="Хороший 2 5" xfId="933"/>
    <cellStyle name="Хороший 2_Электроэнергия" xfId="934"/>
    <cellStyle name="Хороший 3" xfId="935"/>
    <cellStyle name="Хороший 3 2" xfId="936"/>
    <cellStyle name="Хороший 4" xfId="9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68"/>
  <sheetViews>
    <sheetView tabSelected="1" topLeftCell="A52" zoomScaleSheetLayoutView="85" workbookViewId="0">
      <selection activeCell="F65" sqref="F65"/>
    </sheetView>
  </sheetViews>
  <sheetFormatPr defaultColWidth="9.140625" defaultRowHeight="12.75"/>
  <cols>
    <col min="1" max="1" width="11.42578125" style="7" customWidth="1"/>
    <col min="2" max="2" width="65.42578125" style="7" customWidth="1"/>
    <col min="3" max="3" width="19.140625" style="7" customWidth="1"/>
    <col min="4" max="4" width="27.5703125" style="7" customWidth="1"/>
    <col min="5" max="5" width="25.5703125" style="7" customWidth="1"/>
    <col min="6" max="6" width="26.140625" style="7" customWidth="1"/>
    <col min="7" max="7" width="26.140625" style="47" customWidth="1"/>
    <col min="8" max="9" width="9.140625" style="1"/>
    <col min="10" max="10" width="15.42578125" style="1" customWidth="1"/>
    <col min="11" max="11" width="11" style="1" customWidth="1"/>
    <col min="12" max="12" width="11.42578125" style="1" customWidth="1"/>
    <col min="13" max="13" width="13.140625" style="1" customWidth="1"/>
    <col min="14" max="16384" width="9.140625" style="1"/>
  </cols>
  <sheetData>
    <row r="1" spans="1:7" ht="20.25">
      <c r="A1" s="9"/>
      <c r="B1" s="9"/>
      <c r="C1" s="9"/>
      <c r="D1" s="9"/>
      <c r="E1" s="9"/>
      <c r="F1" s="10" t="s">
        <v>56</v>
      </c>
      <c r="G1" s="44"/>
    </row>
    <row r="2" spans="1:7" ht="23.25" customHeight="1">
      <c r="A2" s="9"/>
      <c r="B2" s="9"/>
      <c r="C2" s="9"/>
      <c r="D2" s="9"/>
      <c r="E2" s="9"/>
      <c r="F2" s="10" t="s">
        <v>58</v>
      </c>
      <c r="G2" s="44"/>
    </row>
    <row r="3" spans="1:7" ht="20.25">
      <c r="A3" s="9"/>
      <c r="B3" s="9"/>
      <c r="C3" s="9"/>
      <c r="D3" s="9"/>
      <c r="E3" s="9"/>
      <c r="F3" s="10" t="s">
        <v>59</v>
      </c>
      <c r="G3" s="44"/>
    </row>
    <row r="4" spans="1:7" ht="23.25" customHeight="1">
      <c r="A4" s="9"/>
      <c r="B4" s="9"/>
      <c r="C4" s="9"/>
      <c r="D4" s="9"/>
      <c r="E4" s="9"/>
      <c r="F4" s="10" t="s">
        <v>57</v>
      </c>
      <c r="G4" s="44"/>
    </row>
    <row r="5" spans="1:7" ht="24.75" customHeight="1">
      <c r="A5" s="9"/>
      <c r="B5" s="9"/>
      <c r="C5" s="9"/>
      <c r="D5" s="9"/>
      <c r="E5" s="9"/>
      <c r="F5" s="10" t="s">
        <v>60</v>
      </c>
      <c r="G5" s="44"/>
    </row>
    <row r="6" spans="1:7" ht="21.75" customHeight="1">
      <c r="A6" s="9"/>
      <c r="B6" s="9"/>
      <c r="C6" s="9"/>
      <c r="D6" s="9"/>
      <c r="E6" s="9"/>
      <c r="F6" s="9" t="s">
        <v>61</v>
      </c>
      <c r="G6" s="45"/>
    </row>
    <row r="7" spans="1:7" ht="32.25" customHeight="1">
      <c r="A7" s="76" t="s">
        <v>64</v>
      </c>
      <c r="B7" s="76"/>
      <c r="C7" s="76"/>
      <c r="D7" s="76"/>
      <c r="E7" s="76"/>
      <c r="F7" s="76"/>
      <c r="G7" s="76"/>
    </row>
    <row r="8" spans="1:7" s="6" customFormat="1" ht="22.5" customHeight="1">
      <c r="A8" s="11" t="s">
        <v>88</v>
      </c>
      <c r="B8" s="12"/>
      <c r="C8" s="12"/>
      <c r="D8" s="12"/>
      <c r="E8" s="34"/>
      <c r="F8" s="12"/>
      <c r="G8" s="34"/>
    </row>
    <row r="9" spans="1:7" s="6" customFormat="1" ht="24.75" customHeight="1">
      <c r="A9" s="11" t="s">
        <v>55</v>
      </c>
      <c r="B9" s="12"/>
      <c r="C9" s="12"/>
      <c r="D9" s="12"/>
      <c r="E9" s="34"/>
      <c r="F9" s="12"/>
      <c r="G9" s="34"/>
    </row>
    <row r="10" spans="1:7" s="6" customFormat="1" ht="21" customHeight="1">
      <c r="A10" s="11" t="s">
        <v>66</v>
      </c>
      <c r="B10" s="12"/>
      <c r="C10" s="12"/>
      <c r="D10" s="12"/>
      <c r="E10" s="34"/>
      <c r="F10" s="12"/>
      <c r="G10" s="34"/>
    </row>
    <row r="11" spans="1:7" ht="33.75" customHeight="1">
      <c r="A11" s="77" t="s">
        <v>0</v>
      </c>
      <c r="B11" s="77" t="s">
        <v>1</v>
      </c>
      <c r="C11" s="77" t="s">
        <v>2</v>
      </c>
      <c r="D11" s="81" t="s">
        <v>62</v>
      </c>
      <c r="E11" s="78" t="s">
        <v>89</v>
      </c>
      <c r="F11" s="79"/>
      <c r="G11" s="80"/>
    </row>
    <row r="12" spans="1:7" ht="88.5" customHeight="1">
      <c r="A12" s="77"/>
      <c r="B12" s="77"/>
      <c r="C12" s="77"/>
      <c r="D12" s="82"/>
      <c r="E12" s="65" t="s">
        <v>90</v>
      </c>
      <c r="F12" s="8" t="s">
        <v>91</v>
      </c>
      <c r="G12" s="56" t="s">
        <v>63</v>
      </c>
    </row>
    <row r="13" spans="1:7" s="31" customFormat="1" ht="18" customHeight="1">
      <c r="A13" s="35">
        <v>1</v>
      </c>
      <c r="B13" s="35">
        <v>2</v>
      </c>
      <c r="C13" s="35">
        <v>3</v>
      </c>
      <c r="D13" s="36">
        <v>4</v>
      </c>
      <c r="E13" s="35">
        <v>5</v>
      </c>
      <c r="F13" s="35">
        <v>6</v>
      </c>
      <c r="G13" s="35">
        <v>7</v>
      </c>
    </row>
    <row r="14" spans="1:7" s="2" customFormat="1" ht="61.5" customHeight="1">
      <c r="A14" s="37" t="s">
        <v>3</v>
      </c>
      <c r="B14" s="33" t="s">
        <v>4</v>
      </c>
      <c r="C14" s="26" t="s">
        <v>5</v>
      </c>
      <c r="D14" s="48">
        <f>D15+D19+D23+D24</f>
        <v>17579.694</v>
      </c>
      <c r="E14" s="48">
        <f>E15+E19+E23+E24</f>
        <v>8789.8469999999998</v>
      </c>
      <c r="F14" s="48">
        <f>F15+F19+F23+F24+F26</f>
        <v>21203.069</v>
      </c>
      <c r="G14" s="57">
        <f>F14/E14</f>
        <v>2.4122227611015301</v>
      </c>
    </row>
    <row r="15" spans="1:7" ht="40.5" customHeight="1">
      <c r="A15" s="37">
        <v>1</v>
      </c>
      <c r="B15" s="33" t="s">
        <v>6</v>
      </c>
      <c r="C15" s="26" t="s">
        <v>5</v>
      </c>
      <c r="D15" s="49">
        <f>D16+D17+D18</f>
        <v>1506.48</v>
      </c>
      <c r="E15" s="49">
        <f>E16+E17+E18</f>
        <v>753.24</v>
      </c>
      <c r="F15" s="49">
        <f t="shared" ref="F15" si="0">F16+F17+F18</f>
        <v>1086.123</v>
      </c>
      <c r="G15" s="57">
        <f t="shared" ref="G15:G57" si="1">F15/E15</f>
        <v>1.4419348414847857</v>
      </c>
    </row>
    <row r="16" spans="1:7" ht="26.25" customHeight="1">
      <c r="A16" s="38" t="s">
        <v>7</v>
      </c>
      <c r="B16" s="13" t="s">
        <v>12</v>
      </c>
      <c r="C16" s="14" t="s">
        <v>5</v>
      </c>
      <c r="D16" s="50">
        <f>490.98</f>
        <v>490.98</v>
      </c>
      <c r="E16" s="59">
        <f>D16/2</f>
        <v>245.49</v>
      </c>
      <c r="F16" s="51">
        <v>0</v>
      </c>
      <c r="G16" s="57">
        <f t="shared" si="1"/>
        <v>0</v>
      </c>
    </row>
    <row r="17" spans="1:12" ht="25.5" customHeight="1">
      <c r="A17" s="38" t="s">
        <v>9</v>
      </c>
      <c r="B17" s="13" t="s">
        <v>10</v>
      </c>
      <c r="C17" s="14" t="s">
        <v>5</v>
      </c>
      <c r="D17" s="50">
        <v>721.5</v>
      </c>
      <c r="E17" s="59">
        <f t="shared" ref="E17:E25" si="2">D17/2</f>
        <v>360.75</v>
      </c>
      <c r="F17" s="51">
        <v>0</v>
      </c>
      <c r="G17" s="57">
        <f t="shared" si="1"/>
        <v>0</v>
      </c>
    </row>
    <row r="18" spans="1:12" ht="24" customHeight="1">
      <c r="A18" s="38" t="s">
        <v>11</v>
      </c>
      <c r="B18" s="13" t="s">
        <v>8</v>
      </c>
      <c r="C18" s="14" t="s">
        <v>5</v>
      </c>
      <c r="D18" s="50">
        <v>294</v>
      </c>
      <c r="E18" s="59">
        <f t="shared" si="2"/>
        <v>147</v>
      </c>
      <c r="F18" s="51">
        <v>1086.123</v>
      </c>
      <c r="G18" s="57">
        <f t="shared" si="1"/>
        <v>7.3885918367346939</v>
      </c>
    </row>
    <row r="19" spans="1:12" s="2" customFormat="1" ht="44.25" customHeight="1">
      <c r="A19" s="37">
        <v>2</v>
      </c>
      <c r="B19" s="33" t="s">
        <v>13</v>
      </c>
      <c r="C19" s="26" t="s">
        <v>5</v>
      </c>
      <c r="D19" s="49">
        <f>D20+D21</f>
        <v>11241.784</v>
      </c>
      <c r="E19" s="49">
        <f>E20+E21</f>
        <v>5620.8919999999998</v>
      </c>
      <c r="F19" s="49">
        <f>F20+F21+F22</f>
        <v>3296.136</v>
      </c>
      <c r="G19" s="57">
        <f t="shared" si="1"/>
        <v>0.5864079936067087</v>
      </c>
    </row>
    <row r="20" spans="1:12" ht="27" customHeight="1">
      <c r="A20" s="38" t="s">
        <v>14</v>
      </c>
      <c r="B20" s="13" t="s">
        <v>15</v>
      </c>
      <c r="C20" s="14" t="s">
        <v>5</v>
      </c>
      <c r="D20" s="50">
        <v>10281.099</v>
      </c>
      <c r="E20" s="59">
        <f t="shared" si="2"/>
        <v>5140.5495000000001</v>
      </c>
      <c r="F20" s="51">
        <v>3000.5279999999998</v>
      </c>
      <c r="G20" s="57">
        <f t="shared" si="1"/>
        <v>0.58369791011641847</v>
      </c>
    </row>
    <row r="21" spans="1:12" ht="25.5" customHeight="1">
      <c r="A21" s="38" t="s">
        <v>16</v>
      </c>
      <c r="B21" s="13" t="s">
        <v>17</v>
      </c>
      <c r="C21" s="14" t="s">
        <v>5</v>
      </c>
      <c r="D21" s="50">
        <v>960.68499999999995</v>
      </c>
      <c r="E21" s="59">
        <f t="shared" si="2"/>
        <v>480.34249999999997</v>
      </c>
      <c r="F21" s="51">
        <f>94.663+159.221</f>
        <v>253.88400000000001</v>
      </c>
      <c r="G21" s="57">
        <f t="shared" si="1"/>
        <v>0.52854785907971924</v>
      </c>
    </row>
    <row r="22" spans="1:12" ht="25.5" customHeight="1">
      <c r="A22" s="66" t="s">
        <v>100</v>
      </c>
      <c r="B22" s="58" t="s">
        <v>92</v>
      </c>
      <c r="C22" s="14" t="s">
        <v>5</v>
      </c>
      <c r="D22" s="59">
        <v>0</v>
      </c>
      <c r="E22" s="59">
        <f t="shared" si="2"/>
        <v>0</v>
      </c>
      <c r="F22" s="67">
        <v>41.723999999999997</v>
      </c>
      <c r="G22" s="57"/>
    </row>
    <row r="23" spans="1:12" s="4" customFormat="1" ht="30" customHeight="1">
      <c r="A23" s="37">
        <v>3</v>
      </c>
      <c r="B23" s="33" t="s">
        <v>18</v>
      </c>
      <c r="C23" s="26" t="s">
        <v>5</v>
      </c>
      <c r="D23" s="48">
        <v>4595.74</v>
      </c>
      <c r="E23" s="62">
        <f t="shared" si="2"/>
        <v>2297.87</v>
      </c>
      <c r="F23" s="48">
        <v>16816.61</v>
      </c>
      <c r="G23" s="57">
        <f t="shared" si="1"/>
        <v>7.3183469909089727</v>
      </c>
    </row>
    <row r="24" spans="1:12" s="2" customFormat="1" ht="40.5">
      <c r="A24" s="37">
        <v>4</v>
      </c>
      <c r="B24" s="33" t="s">
        <v>19</v>
      </c>
      <c r="C24" s="26" t="s">
        <v>5</v>
      </c>
      <c r="D24" s="49">
        <f>D25</f>
        <v>235.69</v>
      </c>
      <c r="E24" s="49">
        <f>E25</f>
        <v>117.845</v>
      </c>
      <c r="F24" s="49">
        <f t="shared" ref="F24" si="3">F25</f>
        <v>0</v>
      </c>
      <c r="G24" s="57">
        <f t="shared" si="1"/>
        <v>0</v>
      </c>
    </row>
    <row r="25" spans="1:12" ht="40.5">
      <c r="A25" s="38" t="s">
        <v>20</v>
      </c>
      <c r="B25" s="13" t="s">
        <v>45</v>
      </c>
      <c r="C25" s="14" t="s">
        <v>5</v>
      </c>
      <c r="D25" s="50">
        <v>235.69</v>
      </c>
      <c r="E25" s="59">
        <f t="shared" si="2"/>
        <v>117.845</v>
      </c>
      <c r="F25" s="51">
        <v>0</v>
      </c>
      <c r="G25" s="57">
        <f t="shared" si="1"/>
        <v>0</v>
      </c>
    </row>
    <row r="26" spans="1:12" ht="20.25">
      <c r="A26" s="38" t="s">
        <v>51</v>
      </c>
      <c r="B26" s="60" t="s">
        <v>105</v>
      </c>
      <c r="C26" s="14" t="s">
        <v>5</v>
      </c>
      <c r="D26" s="50">
        <f>D27</f>
        <v>0</v>
      </c>
      <c r="E26" s="50">
        <f t="shared" ref="E26:F26" si="4">E27</f>
        <v>0</v>
      </c>
      <c r="F26" s="50">
        <f t="shared" si="4"/>
        <v>4.2</v>
      </c>
      <c r="G26" s="57"/>
    </row>
    <row r="27" spans="1:12" ht="20.25">
      <c r="A27" s="38" t="s">
        <v>102</v>
      </c>
      <c r="B27" s="13" t="s">
        <v>54</v>
      </c>
      <c r="C27" s="14" t="s">
        <v>5</v>
      </c>
      <c r="D27" s="50">
        <v>0</v>
      </c>
      <c r="E27" s="50">
        <v>0</v>
      </c>
      <c r="F27" s="51">
        <v>4.2</v>
      </c>
      <c r="G27" s="57"/>
    </row>
    <row r="28" spans="1:12" ht="40.5">
      <c r="A28" s="37" t="s">
        <v>24</v>
      </c>
      <c r="B28" s="33" t="s">
        <v>25</v>
      </c>
      <c r="C28" s="26" t="s">
        <v>5</v>
      </c>
      <c r="D28" s="49">
        <f>D29</f>
        <v>12502.015000000001</v>
      </c>
      <c r="E28" s="49">
        <f>E29</f>
        <v>6251.0075000000006</v>
      </c>
      <c r="F28" s="49">
        <f>F29</f>
        <v>7283.759</v>
      </c>
      <c r="G28" s="57">
        <f t="shared" si="1"/>
        <v>1.1652136075664601</v>
      </c>
    </row>
    <row r="29" spans="1:12" ht="44.25" customHeight="1">
      <c r="A29" s="38" t="s">
        <v>51</v>
      </c>
      <c r="B29" s="33" t="s">
        <v>70</v>
      </c>
      <c r="C29" s="26" t="s">
        <v>5</v>
      </c>
      <c r="D29" s="49">
        <f>D30+D31+D33+D36+D37+D38</f>
        <v>12502.015000000001</v>
      </c>
      <c r="E29" s="49">
        <f>E30+E31+E33+E36+E37+E38</f>
        <v>6251.0075000000006</v>
      </c>
      <c r="F29" s="49">
        <f>F30+F31+F32+F33+F36+F37+F38</f>
        <v>7283.759</v>
      </c>
      <c r="G29" s="57">
        <f t="shared" si="1"/>
        <v>1.1652136075664601</v>
      </c>
    </row>
    <row r="30" spans="1:12" ht="25.5" customHeight="1">
      <c r="A30" s="38" t="s">
        <v>102</v>
      </c>
      <c r="B30" s="13" t="s">
        <v>26</v>
      </c>
      <c r="C30" s="14" t="s">
        <v>5</v>
      </c>
      <c r="D30" s="52">
        <v>6820.13</v>
      </c>
      <c r="E30" s="59">
        <f t="shared" ref="E30:E39" si="5">D30/2</f>
        <v>3410.0650000000001</v>
      </c>
      <c r="F30" s="53">
        <f>511.767+268.022+560.265+553.738+640.342</f>
        <v>2534.134</v>
      </c>
      <c r="G30" s="57">
        <f t="shared" si="1"/>
        <v>0.74313363528261189</v>
      </c>
    </row>
    <row r="31" spans="1:12" ht="27.75" customHeight="1">
      <c r="A31" s="38" t="s">
        <v>101</v>
      </c>
      <c r="B31" s="13" t="s">
        <v>17</v>
      </c>
      <c r="C31" s="14" t="s">
        <v>5</v>
      </c>
      <c r="D31" s="52">
        <v>646.62</v>
      </c>
      <c r="E31" s="59">
        <f t="shared" si="5"/>
        <v>323.31</v>
      </c>
      <c r="F31" s="51">
        <f>15.794+8.278+17.241+17.127+19.884+26.447+13.922+28.866+28.684+33.289</f>
        <v>209.53199999999998</v>
      </c>
      <c r="G31" s="57">
        <f t="shared" si="1"/>
        <v>0.64808388234202463</v>
      </c>
      <c r="J31" s="68"/>
      <c r="K31" s="68"/>
    </row>
    <row r="32" spans="1:12" ht="25.5" customHeight="1">
      <c r="A32" s="66" t="s">
        <v>103</v>
      </c>
      <c r="B32" s="58" t="s">
        <v>92</v>
      </c>
      <c r="C32" s="14" t="s">
        <v>5</v>
      </c>
      <c r="D32" s="59">
        <v>0</v>
      </c>
      <c r="E32" s="59">
        <f t="shared" si="5"/>
        <v>0</v>
      </c>
      <c r="F32" s="67">
        <f>8.789+3.752+7.715+9.294+8.811</f>
        <v>38.361000000000004</v>
      </c>
      <c r="G32" s="57"/>
      <c r="J32" s="70"/>
      <c r="K32" s="71"/>
      <c r="L32" s="72"/>
    </row>
    <row r="33" spans="1:13" s="2" customFormat="1" ht="24.75" customHeight="1">
      <c r="A33" s="61" t="s">
        <v>49</v>
      </c>
      <c r="B33" s="33" t="s">
        <v>40</v>
      </c>
      <c r="C33" s="26" t="s">
        <v>5</v>
      </c>
      <c r="D33" s="48">
        <f>D34+D35</f>
        <v>2124.0050000000001</v>
      </c>
      <c r="E33" s="48">
        <f>E34+E35</f>
        <v>1062.0025000000001</v>
      </c>
      <c r="F33" s="48">
        <f>F34+F35</f>
        <v>3906.17</v>
      </c>
      <c r="G33" s="57">
        <f t="shared" si="1"/>
        <v>3.6781175185557471</v>
      </c>
      <c r="J33" s="69"/>
      <c r="K33" s="73"/>
      <c r="L33" s="68"/>
    </row>
    <row r="34" spans="1:13" ht="26.25" customHeight="1">
      <c r="A34" s="38" t="s">
        <v>22</v>
      </c>
      <c r="B34" s="13" t="s">
        <v>38</v>
      </c>
      <c r="C34" s="14" t="s">
        <v>5</v>
      </c>
      <c r="D34" s="50">
        <v>1761.444</v>
      </c>
      <c r="E34" s="59">
        <f t="shared" si="5"/>
        <v>880.72199999999998</v>
      </c>
      <c r="F34" s="51">
        <v>3511.386</v>
      </c>
      <c r="G34" s="57">
        <f t="shared" si="1"/>
        <v>3.9869402603772812</v>
      </c>
      <c r="J34" s="70" t="s">
        <v>104</v>
      </c>
      <c r="K34" s="71"/>
      <c r="L34" s="71"/>
      <c r="M34" s="72">
        <v>6896304</v>
      </c>
    </row>
    <row r="35" spans="1:13" s="3" customFormat="1" ht="26.25" customHeight="1">
      <c r="A35" s="38" t="s">
        <v>23</v>
      </c>
      <c r="B35" s="13" t="s">
        <v>39</v>
      </c>
      <c r="C35" s="14" t="s">
        <v>5</v>
      </c>
      <c r="D35" s="50">
        <v>362.56099999999998</v>
      </c>
      <c r="E35" s="59">
        <f t="shared" si="5"/>
        <v>181.28049999999999</v>
      </c>
      <c r="F35" s="51">
        <f>77.622+35.343+54.542+109.153+118.124</f>
        <v>394.78399999999999</v>
      </c>
      <c r="G35" s="57">
        <f t="shared" si="1"/>
        <v>2.1777521575679679</v>
      </c>
      <c r="J35" s="69" t="s">
        <v>93</v>
      </c>
      <c r="K35" s="73"/>
      <c r="L35" s="73"/>
      <c r="M35" s="68">
        <v>96087</v>
      </c>
    </row>
    <row r="36" spans="1:13" ht="26.25" customHeight="1">
      <c r="A36" s="38" t="s">
        <v>50</v>
      </c>
      <c r="B36" s="13" t="s">
        <v>27</v>
      </c>
      <c r="C36" s="14" t="s">
        <v>5</v>
      </c>
      <c r="D36" s="52">
        <v>148.49</v>
      </c>
      <c r="E36" s="59">
        <f t="shared" si="5"/>
        <v>74.245000000000005</v>
      </c>
      <c r="F36" s="53">
        <f>25.558+13.962+14.815+1.307+4.295</f>
        <v>59.936999999999998</v>
      </c>
      <c r="G36" s="57">
        <f t="shared" si="1"/>
        <v>0.80728668597211928</v>
      </c>
      <c r="J36" s="69" t="s">
        <v>94</v>
      </c>
      <c r="K36" s="73"/>
      <c r="L36" s="73"/>
      <c r="M36" s="68">
        <v>661975</v>
      </c>
    </row>
    <row r="37" spans="1:13" ht="26.25" customHeight="1">
      <c r="A37" s="38" t="s">
        <v>28</v>
      </c>
      <c r="B37" s="13" t="s">
        <v>21</v>
      </c>
      <c r="C37" s="14" t="s">
        <v>5</v>
      </c>
      <c r="D37" s="52">
        <v>2625</v>
      </c>
      <c r="E37" s="59">
        <f t="shared" si="5"/>
        <v>1312.5</v>
      </c>
      <c r="F37" s="53">
        <v>0</v>
      </c>
      <c r="G37" s="57">
        <f t="shared" si="1"/>
        <v>0</v>
      </c>
      <c r="J37" s="69" t="s">
        <v>95</v>
      </c>
      <c r="K37" s="73"/>
      <c r="L37" s="73"/>
      <c r="M37" s="68"/>
    </row>
    <row r="38" spans="1:13" s="5" customFormat="1" ht="25.5" customHeight="1">
      <c r="A38" s="61" t="s">
        <v>71</v>
      </c>
      <c r="B38" s="33" t="s">
        <v>43</v>
      </c>
      <c r="C38" s="26" t="s">
        <v>5</v>
      </c>
      <c r="D38" s="48">
        <f>SUM(D39:D42)</f>
        <v>137.77000000000001</v>
      </c>
      <c r="E38" s="48">
        <f>SUM(E39:E42)</f>
        <v>68.885000000000005</v>
      </c>
      <c r="F38" s="48">
        <f>SUM(F39:F42)</f>
        <v>535.625</v>
      </c>
      <c r="G38" s="57">
        <f t="shared" si="1"/>
        <v>7.7756405603542129</v>
      </c>
      <c r="J38" s="69" t="s">
        <v>96</v>
      </c>
      <c r="K38" s="73"/>
      <c r="L38" s="73"/>
      <c r="M38" s="68"/>
    </row>
    <row r="39" spans="1:13" s="5" customFormat="1" ht="23.25" customHeight="1">
      <c r="A39" s="38" t="s">
        <v>72</v>
      </c>
      <c r="B39" s="13" t="s">
        <v>73</v>
      </c>
      <c r="C39" s="14" t="s">
        <v>5</v>
      </c>
      <c r="D39" s="50">
        <v>137.77000000000001</v>
      </c>
      <c r="E39" s="59">
        <f t="shared" si="5"/>
        <v>68.885000000000005</v>
      </c>
      <c r="F39" s="50">
        <v>31.216999999999999</v>
      </c>
      <c r="G39" s="57">
        <f t="shared" si="1"/>
        <v>0.45317558249256001</v>
      </c>
      <c r="J39" s="69" t="s">
        <v>97</v>
      </c>
      <c r="K39" s="73"/>
      <c r="L39" s="73"/>
      <c r="M39" s="68">
        <v>174352</v>
      </c>
    </row>
    <row r="40" spans="1:13" s="3" customFormat="1" ht="24">
      <c r="A40" s="38" t="s">
        <v>74</v>
      </c>
      <c r="B40" s="13" t="s">
        <v>53</v>
      </c>
      <c r="C40" s="14" t="s">
        <v>5</v>
      </c>
      <c r="D40" s="50">
        <v>0</v>
      </c>
      <c r="E40" s="50">
        <v>0</v>
      </c>
      <c r="F40" s="51">
        <f>153+33.67+67.34+10.946</f>
        <v>264.95600000000002</v>
      </c>
      <c r="G40" s="57"/>
      <c r="J40" s="69" t="s">
        <v>98</v>
      </c>
      <c r="K40" s="73"/>
      <c r="L40" s="73"/>
      <c r="M40" s="68">
        <v>1301463</v>
      </c>
    </row>
    <row r="41" spans="1:13" s="3" customFormat="1" ht="24">
      <c r="A41" s="38" t="s">
        <v>75</v>
      </c>
      <c r="B41" s="13" t="s">
        <v>44</v>
      </c>
      <c r="C41" s="14" t="s">
        <v>5</v>
      </c>
      <c r="D41" s="50">
        <v>0</v>
      </c>
      <c r="E41" s="50">
        <v>0</v>
      </c>
      <c r="F41" s="51">
        <v>21</v>
      </c>
      <c r="G41" s="57"/>
      <c r="J41" s="69" t="s">
        <v>99</v>
      </c>
      <c r="K41" s="73"/>
      <c r="L41" s="73"/>
      <c r="M41" s="68">
        <v>441559</v>
      </c>
    </row>
    <row r="42" spans="1:13" s="3" customFormat="1" ht="20.25">
      <c r="A42" s="38" t="s">
        <v>76</v>
      </c>
      <c r="B42" s="58" t="s">
        <v>87</v>
      </c>
      <c r="C42" s="14" t="s">
        <v>5</v>
      </c>
      <c r="D42" s="50">
        <v>0</v>
      </c>
      <c r="E42" s="50">
        <v>0</v>
      </c>
      <c r="F42" s="59">
        <v>218.452</v>
      </c>
      <c r="G42" s="57"/>
    </row>
    <row r="43" spans="1:13" s="2" customFormat="1" ht="27" customHeight="1">
      <c r="A43" s="37" t="s">
        <v>29</v>
      </c>
      <c r="B43" s="33" t="s">
        <v>30</v>
      </c>
      <c r="C43" s="26" t="s">
        <v>5</v>
      </c>
      <c r="D43" s="49">
        <f>D14+D28</f>
        <v>30081.709000000003</v>
      </c>
      <c r="E43" s="49">
        <f>E14+E28</f>
        <v>15040.854500000001</v>
      </c>
      <c r="F43" s="49">
        <f>F14+F28</f>
        <v>28486.828000000001</v>
      </c>
      <c r="G43" s="57">
        <f t="shared" si="1"/>
        <v>1.8939634048052256</v>
      </c>
    </row>
    <row r="44" spans="1:13" ht="27" customHeight="1">
      <c r="A44" s="37" t="s">
        <v>31</v>
      </c>
      <c r="B44" s="33" t="s">
        <v>32</v>
      </c>
      <c r="C44" s="26" t="s">
        <v>5</v>
      </c>
      <c r="D44" s="50">
        <f>D45-D43</f>
        <v>9.9999999656574801E-4</v>
      </c>
      <c r="E44" s="50">
        <f>E45-E43</f>
        <v>4.99999998282874E-4</v>
      </c>
      <c r="F44" s="50">
        <f>F45-F43</f>
        <v>-27943.828000000001</v>
      </c>
      <c r="G44" s="57"/>
    </row>
    <row r="45" spans="1:13" ht="27" customHeight="1">
      <c r="A45" s="37" t="s">
        <v>33</v>
      </c>
      <c r="B45" s="33" t="s">
        <v>34</v>
      </c>
      <c r="C45" s="26" t="s">
        <v>5</v>
      </c>
      <c r="D45" s="49">
        <v>30081.71</v>
      </c>
      <c r="E45" s="62">
        <f t="shared" ref="E45" si="6">D45/2</f>
        <v>15040.855</v>
      </c>
      <c r="F45" s="49">
        <f>F46*F49</f>
        <v>543</v>
      </c>
      <c r="G45" s="57">
        <f t="shared" si="1"/>
        <v>3.6101671081863365E-2</v>
      </c>
    </row>
    <row r="46" spans="1:13" ht="27" customHeight="1">
      <c r="A46" s="37" t="s">
        <v>35</v>
      </c>
      <c r="B46" s="39" t="s">
        <v>36</v>
      </c>
      <c r="C46" s="26" t="s">
        <v>37</v>
      </c>
      <c r="D46" s="49">
        <v>47927.71</v>
      </c>
      <c r="E46" s="63">
        <f>D46/4</f>
        <v>11981.9275</v>
      </c>
      <c r="F46" s="49">
        <v>1000</v>
      </c>
      <c r="G46" s="57">
        <f t="shared" si="1"/>
        <v>8.3459026104105535E-2</v>
      </c>
    </row>
    <row r="47" spans="1:13" s="2" customFormat="1" ht="20.25">
      <c r="A47" s="75" t="s">
        <v>41</v>
      </c>
      <c r="B47" s="74" t="s">
        <v>78</v>
      </c>
      <c r="C47" s="26" t="s">
        <v>77</v>
      </c>
      <c r="D47" s="49">
        <v>0</v>
      </c>
      <c r="E47" s="49">
        <v>0</v>
      </c>
      <c r="F47" s="49">
        <v>0</v>
      </c>
      <c r="G47" s="57"/>
    </row>
    <row r="48" spans="1:13" s="2" customFormat="1" ht="20.25">
      <c r="A48" s="75"/>
      <c r="B48" s="74"/>
      <c r="C48" s="26" t="s">
        <v>37</v>
      </c>
      <c r="D48" s="49">
        <v>0</v>
      </c>
      <c r="E48" s="49">
        <v>0</v>
      </c>
      <c r="F48" s="49">
        <v>0</v>
      </c>
      <c r="G48" s="57"/>
    </row>
    <row r="49" spans="1:13" s="2" customFormat="1" ht="27" customHeight="1">
      <c r="A49" s="40" t="s">
        <v>52</v>
      </c>
      <c r="B49" s="33" t="s">
        <v>47</v>
      </c>
      <c r="C49" s="26" t="s">
        <v>48</v>
      </c>
      <c r="D49" s="54">
        <v>0.628</v>
      </c>
      <c r="E49" s="54">
        <v>0.628</v>
      </c>
      <c r="F49" s="16">
        <v>0.54300000000000004</v>
      </c>
      <c r="G49" s="57">
        <f t="shared" si="1"/>
        <v>0.86464968152866251</v>
      </c>
    </row>
    <row r="50" spans="1:13" s="2" customFormat="1" ht="27" customHeight="1">
      <c r="A50" s="40"/>
      <c r="B50" s="33" t="s">
        <v>46</v>
      </c>
      <c r="C50" s="26"/>
      <c r="D50" s="54"/>
      <c r="E50" s="64"/>
      <c r="F50" s="16"/>
      <c r="G50" s="57"/>
    </row>
    <row r="51" spans="1:13" s="2" customFormat="1" ht="47.25" customHeight="1">
      <c r="A51" s="40" t="s">
        <v>83</v>
      </c>
      <c r="B51" s="41" t="s">
        <v>79</v>
      </c>
      <c r="C51" s="16" t="s">
        <v>42</v>
      </c>
      <c r="D51" s="16">
        <f>D53+D54</f>
        <v>18</v>
      </c>
      <c r="E51" s="16">
        <f>E53+E54</f>
        <v>18</v>
      </c>
      <c r="F51" s="16">
        <f t="shared" ref="F51" si="7">F53+F54</f>
        <v>18</v>
      </c>
      <c r="G51" s="57">
        <f t="shared" si="1"/>
        <v>1</v>
      </c>
    </row>
    <row r="52" spans="1:13" s="2" customFormat="1" ht="20.25">
      <c r="A52" s="40"/>
      <c r="B52" s="43" t="s">
        <v>80</v>
      </c>
      <c r="C52" s="16"/>
      <c r="D52" s="16"/>
      <c r="E52" s="16"/>
      <c r="F52" s="16"/>
      <c r="G52" s="57"/>
    </row>
    <row r="53" spans="1:13" s="2" customFormat="1" ht="24" customHeight="1">
      <c r="A53" s="40"/>
      <c r="B53" s="42" t="s">
        <v>81</v>
      </c>
      <c r="C53" s="17" t="s">
        <v>42</v>
      </c>
      <c r="D53" s="17">
        <v>12</v>
      </c>
      <c r="E53" s="17">
        <v>12</v>
      </c>
      <c r="F53" s="17">
        <v>12</v>
      </c>
      <c r="G53" s="57">
        <f t="shared" si="1"/>
        <v>1</v>
      </c>
    </row>
    <row r="54" spans="1:13" ht="24" customHeight="1">
      <c r="A54" s="15"/>
      <c r="B54" s="15" t="s">
        <v>82</v>
      </c>
      <c r="C54" s="17" t="s">
        <v>42</v>
      </c>
      <c r="D54" s="17">
        <v>6</v>
      </c>
      <c r="E54" s="17">
        <v>6</v>
      </c>
      <c r="F54" s="17">
        <v>6</v>
      </c>
      <c r="G54" s="57">
        <f t="shared" si="1"/>
        <v>1</v>
      </c>
    </row>
    <row r="55" spans="1:13" ht="46.5" customHeight="1">
      <c r="A55" s="40" t="s">
        <v>85</v>
      </c>
      <c r="B55" s="18" t="s">
        <v>84</v>
      </c>
      <c r="C55" s="16" t="s">
        <v>86</v>
      </c>
      <c r="D55" s="55"/>
      <c r="E55" s="55"/>
      <c r="F55" s="55"/>
      <c r="G55" s="57"/>
    </row>
    <row r="56" spans="1:13" ht="27" customHeight="1">
      <c r="A56" s="15"/>
      <c r="B56" s="42" t="s">
        <v>81</v>
      </c>
      <c r="C56" s="17" t="s">
        <v>86</v>
      </c>
      <c r="D56" s="55">
        <f>D20/D53/12*1000</f>
        <v>71396.520833333328</v>
      </c>
      <c r="E56" s="55">
        <f>E20/E53/6*1000</f>
        <v>71396.520833333328</v>
      </c>
      <c r="F56" s="55">
        <f>F20/F53/12*1000</f>
        <v>20837</v>
      </c>
      <c r="G56" s="57">
        <f t="shared" si="1"/>
        <v>0.29184895505820924</v>
      </c>
    </row>
    <row r="57" spans="1:13" ht="27" customHeight="1">
      <c r="A57" s="15"/>
      <c r="B57" s="15" t="s">
        <v>82</v>
      </c>
      <c r="C57" s="17" t="s">
        <v>86</v>
      </c>
      <c r="D57" s="55">
        <f>D30/D54/12*1000</f>
        <v>94724.027777777781</v>
      </c>
      <c r="E57" s="55">
        <f>E30/E54/6*1000</f>
        <v>94724.027777777781</v>
      </c>
      <c r="F57" s="55">
        <f>F30/F54/12*1000</f>
        <v>35196.305555555555</v>
      </c>
      <c r="G57" s="57">
        <f t="shared" si="1"/>
        <v>0.37156681764130595</v>
      </c>
    </row>
    <row r="58" spans="1:13" s="2" customFormat="1" ht="18" customHeight="1">
      <c r="A58" s="19"/>
      <c r="B58" s="20"/>
      <c r="C58" s="21"/>
      <c r="D58" s="19"/>
      <c r="E58" s="19"/>
      <c r="F58" s="22"/>
      <c r="G58" s="46"/>
    </row>
    <row r="59" spans="1:13" s="32" customFormat="1" ht="18.75">
      <c r="A59" s="27" t="s">
        <v>67</v>
      </c>
      <c r="B59" s="28"/>
      <c r="C59" s="29"/>
      <c r="D59" s="30"/>
      <c r="E59" s="30"/>
      <c r="F59" s="30"/>
      <c r="G59" s="30"/>
    </row>
    <row r="60" spans="1:13" s="32" customFormat="1" ht="18.75">
      <c r="A60" s="27" t="s">
        <v>68</v>
      </c>
      <c r="B60" s="28"/>
      <c r="C60" s="29"/>
      <c r="D60" s="30"/>
      <c r="E60" s="30"/>
      <c r="F60" s="30"/>
      <c r="G60" s="30"/>
    </row>
    <row r="61" spans="1:13" s="32" customFormat="1" ht="18.75">
      <c r="A61" s="27" t="s">
        <v>69</v>
      </c>
      <c r="B61" s="28"/>
      <c r="C61" s="29"/>
      <c r="D61" s="30"/>
      <c r="E61" s="30"/>
      <c r="F61" s="30"/>
      <c r="G61" s="30"/>
    </row>
    <row r="62" spans="1:13" s="32" customFormat="1" ht="18.75">
      <c r="A62" s="27" t="s">
        <v>65</v>
      </c>
      <c r="B62" s="28"/>
      <c r="C62" s="29"/>
      <c r="D62" s="30"/>
      <c r="E62" s="30"/>
      <c r="F62" s="30"/>
      <c r="G62" s="30"/>
    </row>
    <row r="63" spans="1:13" s="2" customFormat="1" ht="20.25">
      <c r="A63" s="23"/>
      <c r="B63" s="20"/>
      <c r="C63" s="24"/>
      <c r="D63" s="25"/>
      <c r="E63" s="25"/>
      <c r="F63" s="25"/>
      <c r="G63" s="25"/>
    </row>
    <row r="64" spans="1:13" s="2" customFormat="1" ht="33.75" customHeight="1">
      <c r="A64" s="83" t="s">
        <v>110</v>
      </c>
      <c r="B64" s="83"/>
      <c r="C64" s="83"/>
      <c r="D64" s="83"/>
      <c r="E64" s="83"/>
      <c r="F64" s="83" t="s">
        <v>111</v>
      </c>
      <c r="G64" s="84"/>
      <c r="H64" s="84"/>
      <c r="I64" s="84"/>
      <c r="J64" s="84"/>
      <c r="K64" s="84"/>
      <c r="M64" s="84"/>
    </row>
    <row r="65" spans="1:13" ht="18.75">
      <c r="A65" s="83"/>
      <c r="B65" s="83"/>
      <c r="C65" s="83"/>
      <c r="D65" s="83"/>
      <c r="E65" s="83"/>
      <c r="F65" s="83"/>
      <c r="G65" s="84"/>
      <c r="H65" s="84"/>
      <c r="I65" s="84"/>
      <c r="J65" s="84"/>
      <c r="K65" s="84"/>
      <c r="M65" s="84"/>
    </row>
    <row r="66" spans="1:13" ht="18.75">
      <c r="A66" s="83" t="s">
        <v>106</v>
      </c>
      <c r="B66" s="83"/>
      <c r="C66" s="83"/>
      <c r="D66" s="83"/>
      <c r="E66" s="83"/>
      <c r="F66" s="83" t="s">
        <v>107</v>
      </c>
      <c r="G66" s="84"/>
      <c r="H66" s="84"/>
      <c r="I66" s="84"/>
      <c r="J66" s="84"/>
      <c r="K66" s="84"/>
      <c r="M66" s="84"/>
    </row>
    <row r="67" spans="1:13" ht="18.75">
      <c r="A67" s="85"/>
      <c r="B67" s="85"/>
      <c r="C67" s="85"/>
      <c r="D67" s="85"/>
      <c r="E67" s="85"/>
      <c r="F67" s="86"/>
      <c r="G67" s="1"/>
    </row>
    <row r="68" spans="1:13" ht="18.75">
      <c r="A68" s="87" t="s">
        <v>108</v>
      </c>
      <c r="B68" s="87"/>
      <c r="C68" s="87"/>
      <c r="D68" s="87"/>
      <c r="E68" s="87"/>
      <c r="F68" s="88" t="s">
        <v>109</v>
      </c>
      <c r="G68" s="1"/>
    </row>
  </sheetData>
  <mergeCells count="8">
    <mergeCell ref="B47:B48"/>
    <mergeCell ref="A47:A48"/>
    <mergeCell ref="A7:G7"/>
    <mergeCell ref="A11:A12"/>
    <mergeCell ref="B11:B12"/>
    <mergeCell ref="C11:C12"/>
    <mergeCell ref="E11:G11"/>
    <mergeCell ref="D11:D12"/>
  </mergeCells>
  <printOptions horizontalCentered="1"/>
  <pageMargins left="0.35433070866141736" right="0.23622047244094491" top="0.35433070866141736" bottom="0.19685039370078741" header="0.15748031496062992" footer="0.19685039370078741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 по каналам</vt:lpstr>
      <vt:lpstr>'Тариф по каналам'!Заголовки_для_печати</vt:lpstr>
      <vt:lpstr>'Тариф по каналам'!Область_печати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BenQ</cp:lastModifiedBy>
  <cp:lastPrinted>2018-06-12T04:46:02Z</cp:lastPrinted>
  <dcterms:created xsi:type="dcterms:W3CDTF">2015-09-08T19:29:39Z</dcterms:created>
  <dcterms:modified xsi:type="dcterms:W3CDTF">2018-06-14T05:57:47Z</dcterms:modified>
</cp:coreProperties>
</file>