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349"/>
  </bookViews>
  <sheets>
    <sheet name="отчет" sheetId="4" r:id="rId1"/>
  </sheets>
  <externalReferences>
    <externalReference r:id="rId2"/>
  </externalReferences>
  <definedNames>
    <definedName name="АБП">'[1]Служебный ФКРБ'!$A$2:$A$136</definedName>
    <definedName name="ВидПредмета">'[1]Вид предмета'!$A$1:$A$3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OFFSET([1]ОПГЗ!$A$1,MATCH('[1]План ГЗ'!$P1,[1]ОПГЗ!$A$1:$A$65536,0)-1,1,COUNTIF([1]ОПГЗ!$A$1:$A$65536,'[1]План ГЗ'!$P1),1)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F49" i="4"/>
  <c r="F45"/>
  <c r="F65"/>
  <c r="F30"/>
  <c r="H40"/>
  <c r="H41"/>
  <c r="H42"/>
  <c r="H31"/>
  <c r="H32"/>
  <c r="F26"/>
  <c r="F25"/>
  <c r="F24"/>
  <c r="F23"/>
  <c r="F20"/>
  <c r="F21"/>
  <c r="F19"/>
  <c r="E49"/>
  <c r="E30"/>
  <c r="E22"/>
  <c r="E18"/>
  <c r="F18" l="1"/>
  <c r="F22"/>
  <c r="F44"/>
  <c r="G66" l="1"/>
  <c r="H66"/>
  <c r="E65" l="1"/>
  <c r="H65" s="1"/>
  <c r="F67"/>
  <c r="H23"/>
  <c r="E27"/>
  <c r="E17" s="1"/>
  <c r="H39"/>
  <c r="E45"/>
  <c r="E44" s="1"/>
  <c r="H51"/>
  <c r="H57"/>
  <c r="H53"/>
  <c r="G46"/>
  <c r="H37"/>
  <c r="H34"/>
  <c r="H61"/>
  <c r="H47"/>
  <c r="H48"/>
  <c r="H36"/>
  <c r="H20"/>
  <c r="H21"/>
  <c r="G61"/>
  <c r="G54"/>
  <c r="G53"/>
  <c r="G47"/>
  <c r="G65" l="1"/>
  <c r="H38"/>
  <c r="E43"/>
  <c r="E67"/>
  <c r="H46"/>
  <c r="H58"/>
  <c r="E63" l="1"/>
  <c r="E64" s="1"/>
  <c r="G31" l="1"/>
  <c r="G32"/>
  <c r="G34"/>
  <c r="G35"/>
  <c r="G36"/>
  <c r="G37"/>
  <c r="G40"/>
  <c r="G41"/>
  <c r="G21"/>
  <c r="G20"/>
  <c r="G19"/>
  <c r="H29"/>
  <c r="H28"/>
  <c r="H62"/>
  <c r="H56"/>
  <c r="H19" l="1"/>
  <c r="G28"/>
  <c r="H33"/>
  <c r="G56"/>
  <c r="G33"/>
  <c r="G29"/>
  <c r="G62"/>
  <c r="F27"/>
  <c r="H50" l="1"/>
  <c r="H55"/>
  <c r="H59"/>
  <c r="G55" l="1"/>
  <c r="G59"/>
  <c r="H60"/>
  <c r="G58"/>
  <c r="H26"/>
  <c r="H24"/>
  <c r="H18"/>
  <c r="F43" l="1"/>
  <c r="H49"/>
  <c r="F17"/>
  <c r="G24"/>
  <c r="G26"/>
  <c r="G60"/>
  <c r="G48"/>
  <c r="G45" s="1"/>
  <c r="G57"/>
  <c r="G23"/>
  <c r="G39"/>
  <c r="G51"/>
  <c r="G38"/>
  <c r="G50"/>
  <c r="G18"/>
  <c r="H22"/>
  <c r="H27"/>
  <c r="H45"/>
  <c r="F63" l="1"/>
  <c r="F64" s="1"/>
  <c r="G49"/>
  <c r="G44" s="1"/>
  <c r="G43" s="1"/>
  <c r="G22"/>
  <c r="G27"/>
  <c r="H17"/>
  <c r="H30"/>
  <c r="G30"/>
  <c r="H63" l="1"/>
  <c r="G63"/>
  <c r="G64"/>
  <c r="H43"/>
  <c r="H44"/>
  <c r="G17"/>
</calcChain>
</file>

<file path=xl/sharedStrings.xml><?xml version="1.0" encoding="utf-8"?>
<sst xmlns="http://schemas.openxmlformats.org/spreadsheetml/2006/main" count="176" uniqueCount="125">
  <si>
    <t>№ п/п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</si>
  <si>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</si>
  <si>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</si>
  <si>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</si>
  <si>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</si>
  <si>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1.1.</t>
  </si>
  <si>
    <t xml:space="preserve">Амортизация </t>
  </si>
  <si>
    <t>Ремонт всего, в том числе</t>
  </si>
  <si>
    <t xml:space="preserve">капитальный ремонт, не приводящий к увеличению стоимости основных средств </t>
  </si>
  <si>
    <t>Содержание  зданий и сооружений</t>
  </si>
  <si>
    <t>4.1.</t>
  </si>
  <si>
    <t>4.2.</t>
  </si>
  <si>
    <t>Коммунальные расходы, пр. деят.</t>
  </si>
  <si>
    <t>Охрана труда и техника безопасности</t>
  </si>
  <si>
    <t>Пропуск паводковых вод</t>
  </si>
  <si>
    <t>Оплата за химический анализ воды</t>
  </si>
  <si>
    <t>Автотранспортные услуги</t>
  </si>
  <si>
    <t>Услуги по обслуживанию тревожной кнопки</t>
  </si>
  <si>
    <t>II.</t>
  </si>
  <si>
    <t>Расходы периода всего:</t>
  </si>
  <si>
    <t>Общие и административные всего, в том числе</t>
  </si>
  <si>
    <t>5.1.</t>
  </si>
  <si>
    <t>сырье и материалы, всего, в том числе</t>
  </si>
  <si>
    <t>запасные части</t>
  </si>
  <si>
    <t>ГСМ</t>
  </si>
  <si>
    <t>5.2.</t>
  </si>
  <si>
    <t>электроэнергия</t>
  </si>
  <si>
    <t>5.3.</t>
  </si>
  <si>
    <t>Расходы на оплату труда, всего, в т.ч.</t>
  </si>
  <si>
    <t>заработная плата админстративного персонала</t>
  </si>
  <si>
    <t>социальный налог</t>
  </si>
  <si>
    <t>5.4.</t>
  </si>
  <si>
    <t>услуги банка</t>
  </si>
  <si>
    <t>5.5.</t>
  </si>
  <si>
    <t>амортизация немат.активов</t>
  </si>
  <si>
    <t>5.6.</t>
  </si>
  <si>
    <t>5.7.</t>
  </si>
  <si>
    <t>коммунальные услуги</t>
  </si>
  <si>
    <t>Обслуживание базы "Закон"</t>
  </si>
  <si>
    <t>Командировочные расходы</t>
  </si>
  <si>
    <t>Представительские расходы, связь, периодическая печать</t>
  </si>
  <si>
    <t>5.11.</t>
  </si>
  <si>
    <t>налоговые платежи</t>
  </si>
  <si>
    <t>5.12.</t>
  </si>
  <si>
    <t>плата за загрязнение окружающей среды</t>
  </si>
  <si>
    <t>другие расходы</t>
  </si>
  <si>
    <t>III</t>
  </si>
  <si>
    <t>Всего затрат</t>
  </si>
  <si>
    <t>IV</t>
  </si>
  <si>
    <t>V</t>
  </si>
  <si>
    <t>Всего доходов</t>
  </si>
  <si>
    <t>VI</t>
  </si>
  <si>
    <t>Объем оказываемых услуг</t>
  </si>
  <si>
    <t>тыс.м.3</t>
  </si>
  <si>
    <t>VII</t>
  </si>
  <si>
    <t>Тариф (без НДС)</t>
  </si>
  <si>
    <t>тенге/м3</t>
  </si>
  <si>
    <t>Согласно Приложению 2</t>
  </si>
  <si>
    <t>Фактически сложившиеся показатели тарифной сметы</t>
  </si>
  <si>
    <t>Периодичность: полугодовая</t>
  </si>
  <si>
    <r>
      <t>Адрес электронной почты:</t>
    </r>
    <r>
      <rPr>
        <b/>
        <u/>
        <sz val="10"/>
        <color theme="1"/>
        <rFont val="Times New Roman"/>
        <family val="1"/>
        <charset val="204"/>
      </rPr>
      <t xml:space="preserve"> kvodhoz65@mail.ru</t>
    </r>
  </si>
  <si>
    <r>
      <t xml:space="preserve">Адрес: </t>
    </r>
    <r>
      <rPr>
        <u/>
        <sz val="10"/>
        <color theme="1"/>
        <rFont val="Times New Roman"/>
        <family val="1"/>
        <charset val="204"/>
      </rPr>
      <t>г.Костанай улица Академика Ш.Шаяхметова 117</t>
    </r>
  </si>
  <si>
    <r>
      <t xml:space="preserve">Наименование организации:  </t>
    </r>
    <r>
      <rPr>
        <u/>
        <sz val="10"/>
        <color theme="1"/>
        <rFont val="Times New Roman"/>
        <family val="1"/>
        <charset val="204"/>
      </rPr>
      <t>Костанайский филиал РГП на ПХВ "Казводхоз"</t>
    </r>
  </si>
  <si>
    <t>Гл.экономист</t>
  </si>
  <si>
    <t>Е.Очешлюк</t>
  </si>
  <si>
    <t>ОТЧЕТ</t>
  </si>
  <si>
    <t>наименование показателей</t>
  </si>
  <si>
    <t>1.2.</t>
  </si>
  <si>
    <t>горюче-смазочные материалы</t>
  </si>
  <si>
    <t>1.3.</t>
  </si>
  <si>
    <t>2.</t>
  </si>
  <si>
    <t>2.1.</t>
  </si>
  <si>
    <t>Заработная плата производственного персонала</t>
  </si>
  <si>
    <t>2.2.</t>
  </si>
  <si>
    <t>Социальный налог</t>
  </si>
  <si>
    <t>5</t>
  </si>
  <si>
    <t>Прочие затраты всего, в том числе</t>
  </si>
  <si>
    <t>Техническое обслуживание и ремонт системы видеонаблюдения</t>
  </si>
  <si>
    <t>Техническое обслуживание и ремонт средств пожарной сигнализации</t>
  </si>
  <si>
    <t>Услуги по ежегодн.обязат.медосмотру</t>
  </si>
  <si>
    <t>Утилизация (ртуть содержащих ламп,отработанных масел,отработанных аккмуляторных батарей,использованных шин )</t>
  </si>
  <si>
    <t>6.</t>
  </si>
  <si>
    <t>6.1.</t>
  </si>
  <si>
    <t>6.1.1.</t>
  </si>
  <si>
    <t>6.1.2.</t>
  </si>
  <si>
    <t>6.1.3</t>
  </si>
  <si>
    <t>6.2.</t>
  </si>
  <si>
    <t>6.2.1.</t>
  </si>
  <si>
    <t>6.2.2.</t>
  </si>
  <si>
    <t>6.3.</t>
  </si>
  <si>
    <t>6.4.</t>
  </si>
  <si>
    <t>6.5.</t>
  </si>
  <si>
    <t>6.6.</t>
  </si>
  <si>
    <t>6.7.</t>
  </si>
  <si>
    <t>6.8.</t>
  </si>
  <si>
    <t>6.10.</t>
  </si>
  <si>
    <t>6.11.</t>
  </si>
  <si>
    <t>6.12.</t>
  </si>
  <si>
    <t>6.13.</t>
  </si>
  <si>
    <t>Доход (РБ*СП)</t>
  </si>
  <si>
    <t>Причины отклонения</t>
  </si>
  <si>
    <t>ед.изм.</t>
  </si>
  <si>
    <t xml:space="preserve">запасные части.ремонт а/маш                                 </t>
  </si>
  <si>
    <t>затраты на проверку и аттестацию приборов учета, лабораторий, обследование энергооборудования</t>
  </si>
  <si>
    <r>
      <t>Страхование транспортных средств</t>
    </r>
    <r>
      <rPr>
        <sz val="10"/>
        <color indexed="8"/>
        <rFont val="Times New Roman"/>
        <family val="1"/>
        <charset val="204"/>
      </rPr>
      <t xml:space="preserve"> </t>
    </r>
  </si>
  <si>
    <t>Отклонения</t>
  </si>
  <si>
    <t>Предусмотрено в утвержденной тарифной смете</t>
  </si>
  <si>
    <t>в натуральном выражении</t>
  </si>
  <si>
    <t>в %</t>
  </si>
  <si>
    <t>об исполнении тарифной сметы по регулируемому виду деятельности:  Регулирование  поверхностного стока при помощи</t>
  </si>
  <si>
    <t xml:space="preserve"> подпорных гидротехнических сооружений Костанайского филиала РГП "Казводхоз"</t>
  </si>
  <si>
    <t>к Правилам утверждения  тарифов (цен,ставок сборов) и тарифных смет на регулируемые услуги (товары,работы)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</si>
  <si>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Индекс ОИТС-1</t>
  </si>
  <si>
    <t>Фамилия и телефон исполнителя: Очешлюк Е.В., 8(7142)57-44-46</t>
  </si>
  <si>
    <t>Телефон: 8(7142)57-42-54,57-45-08</t>
  </si>
  <si>
    <t>И.о.директора</t>
  </si>
  <si>
    <t>А.Абилов</t>
  </si>
  <si>
    <t>расходы на содержание и обслуживание  технических средств, компьютерной техники и т.д.</t>
  </si>
  <si>
    <t>Отчетный период  2019 год</t>
  </si>
  <si>
    <t>2.3.</t>
  </si>
  <si>
    <t>ОСМС</t>
  </si>
  <si>
    <t>6.2.3.</t>
  </si>
  <si>
    <t>5.8</t>
  </si>
  <si>
    <t>5.9</t>
  </si>
  <si>
    <t>5.10.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</si>
</sst>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,##0.0"/>
    <numFmt numFmtId="166" formatCode="&quot; &quot;#,##0.00&quot;    &quot;;&quot;-&quot;#,##0.00&quot;    &quot;;&quot; -&quot;#&quot;    &quot;;@&quot; &quot;"/>
    <numFmt numFmtId="167" formatCode="#,##0.000"/>
    <numFmt numFmtId="168" formatCode="[$-419]General"/>
    <numFmt numFmtId="169" formatCode="#,##0.00&quot; &quot;[$руб.-419];[Red]&quot;-&quot;#,##0.00&quot; &quot;[$руб.-419]"/>
    <numFmt numFmtId="170" formatCode="_-* #,##0.00_р_._-;\-* #,##0.00_р_._-;_-* &quot;-&quot;??_р_._-;_-@_-"/>
    <numFmt numFmtId="171" formatCode="0.0%"/>
  </numFmts>
  <fonts count="4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7">
    <xf numFmtId="0" fontId="0" fillId="0" borderId="0"/>
    <xf numFmtId="0" fontId="9" fillId="0" borderId="0"/>
    <xf numFmtId="0" fontId="8" fillId="0" borderId="0"/>
    <xf numFmtId="0" fontId="10" fillId="0" borderId="0"/>
    <xf numFmtId="166" fontId="10" fillId="0" borderId="0"/>
    <xf numFmtId="0" fontId="8" fillId="0" borderId="0"/>
    <xf numFmtId="0" fontId="9" fillId="0" borderId="0"/>
    <xf numFmtId="0" fontId="8" fillId="0" borderId="0"/>
    <xf numFmtId="0" fontId="10" fillId="0" borderId="0"/>
    <xf numFmtId="165" fontId="10" fillId="0" borderId="0" applyBorder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68" fontId="10" fillId="0" borderId="0" applyBorder="0" applyProtection="0"/>
    <xf numFmtId="167" fontId="10" fillId="0" borderId="0" applyBorder="0" applyProtection="0"/>
    <xf numFmtId="0" fontId="13" fillId="0" borderId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/>
    <xf numFmtId="0" fontId="17" fillId="0" borderId="0" applyNumberFormat="0" applyBorder="0" applyProtection="0"/>
    <xf numFmtId="169" fontId="17" fillId="0" borderId="0" applyBorder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13" fillId="0" borderId="0"/>
    <xf numFmtId="0" fontId="28" fillId="0" borderId="0"/>
    <xf numFmtId="0" fontId="8" fillId="0" borderId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13" fillId="0" borderId="0"/>
    <xf numFmtId="0" fontId="28" fillId="0" borderId="0"/>
    <xf numFmtId="0" fontId="8" fillId="0" borderId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13" fillId="0" borderId="0"/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16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8" fillId="0" borderId="0"/>
    <xf numFmtId="0" fontId="28" fillId="0" borderId="0"/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8" fillId="0" borderId="0"/>
    <xf numFmtId="0" fontId="8" fillId="0" borderId="0"/>
    <xf numFmtId="0" fontId="30" fillId="0" borderId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13" fillId="0" borderId="0"/>
    <xf numFmtId="0" fontId="28" fillId="0" borderId="0"/>
    <xf numFmtId="0" fontId="8" fillId="0" borderId="0"/>
    <xf numFmtId="0" fontId="13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13" fillId="0" borderId="0"/>
    <xf numFmtId="0" fontId="28" fillId="0" borderId="0">
      <alignment horizontal="center"/>
    </xf>
    <xf numFmtId="0" fontId="28" fillId="0" borderId="0"/>
    <xf numFmtId="0" fontId="13" fillId="0" borderId="0"/>
    <xf numFmtId="0" fontId="8" fillId="0" borderId="0"/>
    <xf numFmtId="0" fontId="31" fillId="0" borderId="0">
      <alignment horizontal="left"/>
    </xf>
    <xf numFmtId="0" fontId="13" fillId="0" borderId="0"/>
    <xf numFmtId="0" fontId="8" fillId="0" borderId="0"/>
    <xf numFmtId="0" fontId="13" fillId="0" borderId="0"/>
    <xf numFmtId="0" fontId="31" fillId="0" borderId="0">
      <alignment horizontal="left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31" fillId="0" borderId="0">
      <alignment horizontal="left"/>
    </xf>
    <xf numFmtId="0" fontId="13" fillId="0" borderId="0"/>
    <xf numFmtId="0" fontId="8" fillId="0" borderId="0"/>
    <xf numFmtId="0" fontId="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13" fillId="0" borderId="0"/>
    <xf numFmtId="0" fontId="31" fillId="0" borderId="0">
      <alignment horizontal="left"/>
    </xf>
    <xf numFmtId="0" fontId="29" fillId="0" borderId="0"/>
    <xf numFmtId="0" fontId="8" fillId="0" borderId="0"/>
    <xf numFmtId="0" fontId="13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32" fillId="0" borderId="0"/>
    <xf numFmtId="0" fontId="32" fillId="0" borderId="0"/>
    <xf numFmtId="0" fontId="28" fillId="0" borderId="0">
      <alignment horizontal="center"/>
    </xf>
    <xf numFmtId="0" fontId="8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13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9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1" fillId="0" borderId="0">
      <alignment horizontal="left"/>
    </xf>
    <xf numFmtId="0" fontId="28" fillId="0" borderId="0">
      <alignment horizontal="center"/>
    </xf>
    <xf numFmtId="0" fontId="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8" fillId="0" borderId="0"/>
    <xf numFmtId="0" fontId="13" fillId="0" borderId="0"/>
    <xf numFmtId="0" fontId="28" fillId="0" borderId="0"/>
    <xf numFmtId="0" fontId="28" fillId="0" borderId="0"/>
    <xf numFmtId="0" fontId="9" fillId="0" borderId="0"/>
    <xf numFmtId="0" fontId="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31" fillId="0" borderId="0">
      <alignment horizontal="left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31" fillId="0" borderId="0">
      <alignment horizontal="left"/>
    </xf>
    <xf numFmtId="0" fontId="28" fillId="0" borderId="0">
      <alignment horizontal="center"/>
    </xf>
    <xf numFmtId="0" fontId="28" fillId="0" borderId="0">
      <alignment horizontal="center"/>
    </xf>
    <xf numFmtId="0" fontId="31" fillId="0" borderId="0">
      <alignment horizontal="left"/>
    </xf>
    <xf numFmtId="0" fontId="28" fillId="0" borderId="0"/>
    <xf numFmtId="0" fontId="28" fillId="0" borderId="0"/>
    <xf numFmtId="0" fontId="33" fillId="0" borderId="0">
      <alignment vertical="center"/>
    </xf>
    <xf numFmtId="0" fontId="34" fillId="0" borderId="0"/>
    <xf numFmtId="0" fontId="28" fillId="0" borderId="0"/>
    <xf numFmtId="0" fontId="34" fillId="0" borderId="0"/>
    <xf numFmtId="0" fontId="28" fillId="0" borderId="0"/>
    <xf numFmtId="0" fontId="13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32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center"/>
    </xf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35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9" fillId="0" borderId="0"/>
    <xf numFmtId="0" fontId="28" fillId="0" borderId="0">
      <alignment horizontal="center"/>
    </xf>
    <xf numFmtId="3" fontId="36" fillId="24" borderId="1"/>
    <xf numFmtId="3" fontId="36" fillId="24" borderId="1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5" borderId="13" applyNumberFormat="0" applyFont="0" applyAlignment="0" applyProtection="0"/>
    <xf numFmtId="0" fontId="28" fillId="25" borderId="13" applyNumberFormat="0" applyFont="0" applyAlignment="0" applyProtection="0"/>
    <xf numFmtId="0" fontId="28" fillId="25" borderId="13" applyNumberFormat="0" applyFont="0" applyAlignment="0" applyProtection="0"/>
    <xf numFmtId="0" fontId="28" fillId="25" borderId="13" applyNumberFormat="0" applyFont="0" applyAlignment="0" applyProtection="0"/>
    <xf numFmtId="0" fontId="28" fillId="25" borderId="13" applyNumberFormat="0" applyFont="0" applyAlignment="0" applyProtection="0"/>
    <xf numFmtId="0" fontId="29" fillId="25" borderId="13" applyNumberFormat="0" applyFont="0" applyAlignment="0" applyProtection="0"/>
    <xf numFmtId="0" fontId="28" fillId="25" borderId="13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36" fillId="4" borderId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1" fillId="2" borderId="0" applyNumberFormat="0" applyBorder="0" applyAlignment="0" applyProtection="0"/>
  </cellStyleXfs>
  <cellXfs count="95">
    <xf numFmtId="0" fontId="0" fillId="0" borderId="0" xfId="0"/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/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6" applyFont="1" applyFill="1"/>
    <xf numFmtId="0" fontId="5" fillId="0" borderId="0" xfId="6" applyFont="1" applyFill="1" applyAlignment="1">
      <alignment vertical="center" shrinkToFit="1"/>
    </xf>
    <xf numFmtId="0" fontId="4" fillId="0" borderId="1" xfId="6" applyFont="1" applyFill="1" applyBorder="1" applyAlignment="1">
      <alignment horizontal="center" vertical="center" wrapText="1" shrinkToFit="1"/>
    </xf>
    <xf numFmtId="0" fontId="5" fillId="0" borderId="1" xfId="6" applyFont="1" applyFill="1" applyBorder="1" applyAlignment="1">
      <alignment horizontal="center" vertical="center" shrinkToFit="1"/>
    </xf>
    <xf numFmtId="0" fontId="5" fillId="0" borderId="1" xfId="6" applyFont="1" applyFill="1" applyBorder="1"/>
    <xf numFmtId="0" fontId="4" fillId="0" borderId="1" xfId="6" applyFont="1" applyFill="1" applyBorder="1" applyAlignment="1">
      <alignment vertical="center" wrapText="1" shrinkToFit="1"/>
    </xf>
    <xf numFmtId="4" fontId="4" fillId="0" borderId="1" xfId="6" applyNumberFormat="1" applyFont="1" applyFill="1" applyBorder="1" applyAlignment="1">
      <alignment horizontal="center" vertical="center" shrinkToFit="1"/>
    </xf>
    <xf numFmtId="14" fontId="5" fillId="0" borderId="1" xfId="6" applyNumberFormat="1" applyFont="1" applyFill="1" applyBorder="1" applyAlignment="1">
      <alignment horizontal="center" vertical="center" wrapText="1" shrinkToFit="1"/>
    </xf>
    <xf numFmtId="0" fontId="5" fillId="0" borderId="1" xfId="6" applyFont="1" applyFill="1" applyBorder="1" applyAlignment="1">
      <alignment vertical="center" wrapText="1" shrinkToFit="1"/>
    </xf>
    <xf numFmtId="0" fontId="5" fillId="0" borderId="1" xfId="6" applyFont="1" applyFill="1" applyBorder="1" applyAlignment="1">
      <alignment horizontal="center" vertical="center" wrapText="1" shrinkToFit="1"/>
    </xf>
    <xf numFmtId="14" fontId="5" fillId="0" borderId="2" xfId="6" applyNumberFormat="1" applyFont="1" applyFill="1" applyBorder="1" applyAlignment="1">
      <alignment horizontal="center" vertical="center" wrapText="1" shrinkToFit="1"/>
    </xf>
    <xf numFmtId="0" fontId="5" fillId="0" borderId="1" xfId="6" applyFont="1" applyFill="1" applyBorder="1" applyAlignment="1">
      <alignment vertical="top" wrapText="1"/>
    </xf>
    <xf numFmtId="14" fontId="4" fillId="0" borderId="1" xfId="6" applyNumberFormat="1" applyFont="1" applyFill="1" applyBorder="1" applyAlignment="1">
      <alignment horizontal="center" vertical="center" wrapText="1" shrinkToFit="1"/>
    </xf>
    <xf numFmtId="4" fontId="4" fillId="0" borderId="1" xfId="6" applyNumberFormat="1" applyFont="1" applyFill="1" applyBorder="1" applyAlignment="1">
      <alignment horizontal="center"/>
    </xf>
    <xf numFmtId="49" fontId="5" fillId="0" borderId="1" xfId="6" applyNumberFormat="1" applyFont="1" applyFill="1" applyBorder="1" applyAlignment="1">
      <alignment horizontal="center" vertical="center" wrapText="1" shrinkToFit="1"/>
    </xf>
    <xf numFmtId="49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4" fontId="4" fillId="0" borderId="1" xfId="6" applyNumberFormat="1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vertical="center" wrapText="1"/>
    </xf>
    <xf numFmtId="4" fontId="5" fillId="0" borderId="1" xfId="6" applyNumberFormat="1" applyFont="1" applyFill="1" applyBorder="1" applyAlignment="1">
      <alignment horizontal="center"/>
    </xf>
    <xf numFmtId="16" fontId="5" fillId="0" borderId="1" xfId="6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vertical="center" wrapText="1"/>
    </xf>
    <xf numFmtId="0" fontId="12" fillId="0" borderId="1" xfId="6" applyFont="1" applyFill="1" applyBorder="1" applyAlignment="1">
      <alignment vertical="center" wrapText="1" shrinkToFit="1"/>
    </xf>
    <xf numFmtId="0" fontId="5" fillId="0" borderId="1" xfId="6" applyFont="1" applyFill="1" applyBorder="1" applyAlignment="1">
      <alignment horizontal="center" vertical="top" wrapText="1"/>
    </xf>
    <xf numFmtId="4" fontId="5" fillId="0" borderId="1" xfId="6" applyNumberFormat="1" applyFont="1" applyFill="1" applyBorder="1" applyAlignment="1">
      <alignment horizontal="center" vertical="center"/>
    </xf>
    <xf numFmtId="14" fontId="5" fillId="0" borderId="1" xfId="6" applyNumberFormat="1" applyFont="1" applyFill="1" applyBorder="1" applyAlignment="1">
      <alignment horizontal="center" vertical="center" wrapText="1"/>
    </xf>
    <xf numFmtId="14" fontId="5" fillId="0" borderId="1" xfId="6" applyNumberFormat="1" applyFont="1" applyFill="1" applyBorder="1" applyAlignment="1">
      <alignment horizontal="center" vertical="top" wrapText="1"/>
    </xf>
    <xf numFmtId="49" fontId="5" fillId="0" borderId="2" xfId="6" applyNumberFormat="1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vertical="center" shrinkToFit="1"/>
    </xf>
    <xf numFmtId="0" fontId="12" fillId="0" borderId="1" xfId="6" applyFont="1" applyFill="1" applyBorder="1" applyAlignment="1">
      <alignment vertical="top" wrapText="1"/>
    </xf>
    <xf numFmtId="0" fontId="5" fillId="0" borderId="1" xfId="6" applyFont="1" applyFill="1" applyBorder="1" applyAlignment="1">
      <alignment vertical="center" shrinkToFit="1"/>
    </xf>
    <xf numFmtId="0" fontId="4" fillId="0" borderId="1" xfId="6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vertical="top" wrapText="1"/>
    </xf>
    <xf numFmtId="0" fontId="4" fillId="0" borderId="1" xfId="6" applyFont="1" applyFill="1" applyBorder="1" applyAlignment="1">
      <alignment horizontal="center" vertical="center" wrapText="1"/>
    </xf>
    <xf numFmtId="165" fontId="5" fillId="0" borderId="0" xfId="6" applyNumberFormat="1" applyFont="1" applyFill="1"/>
    <xf numFmtId="165" fontId="5" fillId="0" borderId="0" xfId="6" applyNumberFormat="1" applyFont="1" applyFill="1" applyAlignment="1">
      <alignment horizontal="center" vertical="center"/>
    </xf>
    <xf numFmtId="165" fontId="1" fillId="0" borderId="0" xfId="0" applyNumberFormat="1" applyFont="1" applyFill="1"/>
    <xf numFmtId="165" fontId="41" fillId="0" borderId="0" xfId="0" applyNumberFormat="1" applyFont="1" applyFill="1" applyAlignment="1">
      <alignment horizontal="left"/>
    </xf>
    <xf numFmtId="165" fontId="41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vertical="center" wrapText="1" shrinkToFit="1"/>
    </xf>
    <xf numFmtId="165" fontId="1" fillId="0" borderId="0" xfId="0" applyNumberFormat="1" applyFont="1" applyFill="1" applyAlignment="1">
      <alignment vertical="center" wrapText="1" shrinkToFit="1"/>
    </xf>
    <xf numFmtId="4" fontId="5" fillId="0" borderId="0" xfId="6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42" fillId="0" borderId="1" xfId="6" applyFont="1" applyFill="1" applyBorder="1" applyAlignment="1">
      <alignment wrapText="1"/>
    </xf>
    <xf numFmtId="171" fontId="4" fillId="0" borderId="1" xfId="6" applyNumberFormat="1" applyFont="1" applyFill="1" applyBorder="1" applyAlignment="1">
      <alignment horizontal="center" vertical="center"/>
    </xf>
    <xf numFmtId="171" fontId="5" fillId="0" borderId="1" xfId="6" applyNumberFormat="1" applyFont="1" applyFill="1" applyBorder="1" applyAlignment="1">
      <alignment horizontal="center"/>
    </xf>
    <xf numFmtId="171" fontId="4" fillId="0" borderId="1" xfId="6" applyNumberFormat="1" applyFont="1" applyFill="1" applyBorder="1" applyAlignment="1">
      <alignment horizontal="center"/>
    </xf>
    <xf numFmtId="171" fontId="5" fillId="0" borderId="1" xfId="6" applyNumberFormat="1" applyFont="1" applyFill="1" applyBorder="1" applyAlignment="1">
      <alignment horizontal="center" vertical="center"/>
    </xf>
    <xf numFmtId="0" fontId="4" fillId="26" borderId="1" xfId="6" applyFont="1" applyFill="1" applyBorder="1" applyAlignment="1">
      <alignment horizontal="center" vertical="center" wrapText="1"/>
    </xf>
    <xf numFmtId="0" fontId="4" fillId="26" borderId="1" xfId="6" applyFont="1" applyFill="1" applyBorder="1" applyAlignment="1">
      <alignment vertical="center" wrapText="1"/>
    </xf>
    <xf numFmtId="0" fontId="4" fillId="26" borderId="1" xfId="6" applyFont="1" applyFill="1" applyBorder="1" applyAlignment="1">
      <alignment horizontal="center" vertical="center" wrapText="1" shrinkToFit="1"/>
    </xf>
    <xf numFmtId="4" fontId="4" fillId="26" borderId="1" xfId="6" applyNumberFormat="1" applyFont="1" applyFill="1" applyBorder="1" applyAlignment="1">
      <alignment horizontal="center" vertical="center"/>
    </xf>
    <xf numFmtId="4" fontId="5" fillId="26" borderId="1" xfId="0" applyNumberFormat="1" applyFont="1" applyFill="1" applyBorder="1" applyAlignment="1">
      <alignment vertical="center" wrapText="1"/>
    </xf>
    <xf numFmtId="0" fontId="4" fillId="26" borderId="1" xfId="6" applyFont="1" applyFill="1" applyBorder="1" applyAlignment="1">
      <alignment vertical="center" wrapText="1" shrinkToFit="1"/>
    </xf>
    <xf numFmtId="4" fontId="4" fillId="26" borderId="1" xfId="6" applyNumberFormat="1" applyFont="1" applyFill="1" applyBorder="1" applyAlignment="1">
      <alignment horizontal="center" vertical="center" shrinkToFit="1"/>
    </xf>
    <xf numFmtId="171" fontId="4" fillId="26" borderId="1" xfId="6" applyNumberFormat="1" applyFont="1" applyFill="1" applyBorder="1" applyAlignment="1">
      <alignment horizontal="center" vertical="center"/>
    </xf>
    <xf numFmtId="171" fontId="5" fillId="26" borderId="1" xfId="6" applyNumberFormat="1" applyFont="1" applyFill="1" applyBorder="1" applyAlignment="1">
      <alignment horizontal="center" vertical="center"/>
    </xf>
    <xf numFmtId="0" fontId="42" fillId="0" borderId="4" xfId="6" applyFont="1" applyFill="1" applyBorder="1" applyAlignment="1">
      <alignment horizontal="center" vertical="center" wrapText="1"/>
    </xf>
    <xf numFmtId="14" fontId="5" fillId="0" borderId="2" xfId="6" applyNumberFormat="1" applyFont="1" applyFill="1" applyBorder="1" applyAlignment="1">
      <alignment horizontal="center" vertical="center" wrapText="1" shrinkToFit="1"/>
    </xf>
    <xf numFmtId="0" fontId="5" fillId="0" borderId="2" xfId="6" applyFont="1" applyFill="1" applyBorder="1" applyAlignment="1">
      <alignment horizontal="center" vertical="center" wrapText="1" shrinkToFit="1"/>
    </xf>
    <xf numFmtId="0" fontId="5" fillId="0" borderId="1" xfId="6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2" fillId="0" borderId="2" xfId="6" applyFont="1" applyFill="1" applyBorder="1" applyAlignment="1">
      <alignment horizontal="center" vertical="center" wrapText="1"/>
    </xf>
    <xf numFmtId="0" fontId="42" fillId="0" borderId="3" xfId="6" applyFont="1" applyFill="1" applyBorder="1" applyAlignment="1">
      <alignment horizontal="center" vertical="center" wrapText="1"/>
    </xf>
    <xf numFmtId="0" fontId="42" fillId="0" borderId="4" xfId="6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" xfId="6" applyFont="1" applyFill="1" applyBorder="1" applyAlignment="1">
      <alignment horizontal="center" vertical="center" wrapText="1" shrinkToFit="1"/>
    </xf>
    <xf numFmtId="0" fontId="4" fillId="0" borderId="4" xfId="6" applyFont="1" applyFill="1" applyBorder="1" applyAlignment="1">
      <alignment horizontal="center" vertical="center" wrapText="1" shrinkToFit="1"/>
    </xf>
    <xf numFmtId="165" fontId="4" fillId="0" borderId="2" xfId="6" applyNumberFormat="1" applyFont="1" applyFill="1" applyBorder="1" applyAlignment="1">
      <alignment horizontal="center" vertical="center" wrapText="1" shrinkToFit="1"/>
    </xf>
    <xf numFmtId="165" fontId="4" fillId="0" borderId="4" xfId="6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77">
    <cellStyle name="20% - Акцент1 2" xfId="10"/>
    <cellStyle name="20% - Акцент1 2 2" xfId="11"/>
    <cellStyle name="20% - Акцент1 2 2 2" xfId="12"/>
    <cellStyle name="20% - Акцент1 2 2 2 2" xfId="13"/>
    <cellStyle name="20% - Акцент1 2 2 3" xfId="14"/>
    <cellStyle name="20% - Акцент1 2 2_План финансирования на 2013 год" xfId="15"/>
    <cellStyle name="20% - Акцент1 2 3" xfId="16"/>
    <cellStyle name="20% - Акцент1 2 3 2" xfId="17"/>
    <cellStyle name="20% - Акцент1 2 4" xfId="18"/>
    <cellStyle name="20% - Акцент1 2_Август по объектно" xfId="19"/>
    <cellStyle name="20% - Акцент1 3" xfId="20"/>
    <cellStyle name="20% - Акцент2 2" xfId="21"/>
    <cellStyle name="20% - Акцент2 2 2" xfId="22"/>
    <cellStyle name="20% - Акцент2 2 2 2" xfId="23"/>
    <cellStyle name="20% - Акцент2 2 2 2 2" xfId="24"/>
    <cellStyle name="20% - Акцент2 2 2 3" xfId="25"/>
    <cellStyle name="20% - Акцент2 2 2_План финансирования на 2013 год" xfId="26"/>
    <cellStyle name="20% - Акцент2 2 3" xfId="27"/>
    <cellStyle name="20% - Акцент2 2 3 2" xfId="28"/>
    <cellStyle name="20% - Акцент2 2 4" xfId="29"/>
    <cellStyle name="20% - Акцент2 2_План финансирования на 2013 год" xfId="30"/>
    <cellStyle name="20% - Акцент2 3" xfId="31"/>
    <cellStyle name="20% - Акцент3 2" xfId="32"/>
    <cellStyle name="20% - Акцент3 2 2" xfId="33"/>
    <cellStyle name="20% - Акцент3 2 2 2" xfId="34"/>
    <cellStyle name="20% - Акцент3 2 2 2 2" xfId="35"/>
    <cellStyle name="20% - Акцент3 2 2 3" xfId="36"/>
    <cellStyle name="20% - Акцент3 2 2_План финансирования на 2013 год" xfId="37"/>
    <cellStyle name="20% - Акцент3 2 3" xfId="38"/>
    <cellStyle name="20% - Акцент3 2 3 2" xfId="39"/>
    <cellStyle name="20% - Акцент3 2 4" xfId="40"/>
    <cellStyle name="20% - Акцент3 2_Август по объектно" xfId="41"/>
    <cellStyle name="20% - Акцент3 3" xfId="42"/>
    <cellStyle name="20% - Акцент4 2" xfId="43"/>
    <cellStyle name="20% - Акцент4 2 2" xfId="44"/>
    <cellStyle name="20% - Акцент4 2 2 2" xfId="45"/>
    <cellStyle name="20% - Акцент4 2 2 2 2" xfId="46"/>
    <cellStyle name="20% - Акцент4 2 2 3" xfId="47"/>
    <cellStyle name="20% - Акцент4 2 2_План финансирования на 2013 год" xfId="48"/>
    <cellStyle name="20% - Акцент4 2 3" xfId="49"/>
    <cellStyle name="20% - Акцент4 2 3 2" xfId="50"/>
    <cellStyle name="20% - Акцент4 2 4" xfId="51"/>
    <cellStyle name="20% - Акцент4 2_План финансирования на 2013 год" xfId="52"/>
    <cellStyle name="20% - Акцент4 3" xfId="53"/>
    <cellStyle name="20% - Акцент5 2" xfId="54"/>
    <cellStyle name="20% - Акцент5 2 2" xfId="55"/>
    <cellStyle name="20% - Акцент5 2 2 2" xfId="56"/>
    <cellStyle name="20% - Акцент5 2 2 2 2" xfId="57"/>
    <cellStyle name="20% - Акцент5 2 2 3" xfId="58"/>
    <cellStyle name="20% - Акцент5 2 2_План финансирования на 2013 год" xfId="59"/>
    <cellStyle name="20% - Акцент5 2 3" xfId="60"/>
    <cellStyle name="20% - Акцент5 2 3 2" xfId="61"/>
    <cellStyle name="20% - Акцент5 2 4" xfId="62"/>
    <cellStyle name="20% - Акцент5 2_План финансирования на 2013 год" xfId="63"/>
    <cellStyle name="20% - Акцент5 3" xfId="64"/>
    <cellStyle name="20% - Акцент6 2" xfId="65"/>
    <cellStyle name="20% - Акцент6 2 2" xfId="66"/>
    <cellStyle name="20% - Акцент6 2 2 2" xfId="67"/>
    <cellStyle name="20% - Акцент6 2 2 2 2" xfId="68"/>
    <cellStyle name="20% - Акцент6 2 2 3" xfId="69"/>
    <cellStyle name="20% - Акцент6 2 2_План финансирования на 2013 год" xfId="70"/>
    <cellStyle name="20% - Акцент6 2 3" xfId="71"/>
    <cellStyle name="20% - Акцент6 2 3 2" xfId="72"/>
    <cellStyle name="20% - Акцент6 2 4" xfId="73"/>
    <cellStyle name="20% - Акцент6 2_Август по объектно" xfId="74"/>
    <cellStyle name="20% - Акцент6 3" xfId="75"/>
    <cellStyle name="40% - Акцент1 2" xfId="76"/>
    <cellStyle name="40% - Акцент1 2 2" xfId="77"/>
    <cellStyle name="40% - Акцент1 2 2 2" xfId="78"/>
    <cellStyle name="40% - Акцент1 2 2 2 2" xfId="79"/>
    <cellStyle name="40% - Акцент1 2 2 3" xfId="80"/>
    <cellStyle name="40% - Акцент1 2 2_План финансирования на 2013 год" xfId="81"/>
    <cellStyle name="40% - Акцент1 2 3" xfId="82"/>
    <cellStyle name="40% - Акцент1 2 3 2" xfId="83"/>
    <cellStyle name="40% - Акцент1 2 4" xfId="84"/>
    <cellStyle name="40% - Акцент1 2_План финансирования на 2013 год" xfId="85"/>
    <cellStyle name="40% - Акцент1 3" xfId="86"/>
    <cellStyle name="40% - Акцент2 2" xfId="87"/>
    <cellStyle name="40% - Акцент2 2 2" xfId="88"/>
    <cellStyle name="40% - Акцент2 2 2 2" xfId="89"/>
    <cellStyle name="40% - Акцент2 2 2 2 2" xfId="90"/>
    <cellStyle name="40% - Акцент2 2 2 3" xfId="91"/>
    <cellStyle name="40% - Акцент2 2 2_План финансирования на 2013 год" xfId="92"/>
    <cellStyle name="40% - Акцент2 2 3" xfId="93"/>
    <cellStyle name="40% - Акцент2 2 3 2" xfId="94"/>
    <cellStyle name="40% - Акцент2 2 4" xfId="95"/>
    <cellStyle name="40% - Акцент2 2_План финансирования на 2013 год" xfId="96"/>
    <cellStyle name="40% - Акцент2 3" xfId="97"/>
    <cellStyle name="40% - Акцент3 2" xfId="98"/>
    <cellStyle name="40% - Акцент3 2 2" xfId="99"/>
    <cellStyle name="40% - Акцент3 2 2 2" xfId="100"/>
    <cellStyle name="40% - Акцент3 2 2 2 2" xfId="101"/>
    <cellStyle name="40% - Акцент3 2 2 3" xfId="102"/>
    <cellStyle name="40% - Акцент3 2 2_План финансирования на 2013 год" xfId="103"/>
    <cellStyle name="40% - Акцент3 2 3" xfId="104"/>
    <cellStyle name="40% - Акцент3 2 3 2" xfId="105"/>
    <cellStyle name="40% - Акцент3 2 4" xfId="106"/>
    <cellStyle name="40% - Акцент3 2_Август по объектно" xfId="107"/>
    <cellStyle name="40% - Акцент3 3" xfId="108"/>
    <cellStyle name="40% - Акцент4 2" xfId="109"/>
    <cellStyle name="40% - Акцент4 2 2" xfId="110"/>
    <cellStyle name="40% - Акцент4 2 2 2" xfId="111"/>
    <cellStyle name="40% - Акцент4 2 2 2 2" xfId="112"/>
    <cellStyle name="40% - Акцент4 2 2 3" xfId="113"/>
    <cellStyle name="40% - Акцент4 2 2_План финансирования на 2013 год" xfId="114"/>
    <cellStyle name="40% - Акцент4 2 3" xfId="115"/>
    <cellStyle name="40% - Акцент4 2 3 2" xfId="116"/>
    <cellStyle name="40% - Акцент4 2 4" xfId="117"/>
    <cellStyle name="40% - Акцент4 2_План финансирования на 2013 год" xfId="118"/>
    <cellStyle name="40% - Акцент4 3" xfId="119"/>
    <cellStyle name="40% - Акцент5 2" xfId="120"/>
    <cellStyle name="40% - Акцент5 2 2" xfId="121"/>
    <cellStyle name="40% - Акцент5 2 2 2" xfId="122"/>
    <cellStyle name="40% - Акцент5 2 2 2 2" xfId="123"/>
    <cellStyle name="40% - Акцент5 2 2 3" xfId="124"/>
    <cellStyle name="40% - Акцент5 2 2_План финансирования на 2013 год" xfId="125"/>
    <cellStyle name="40% - Акцент5 2 3" xfId="126"/>
    <cellStyle name="40% - Акцент5 2 3 2" xfId="127"/>
    <cellStyle name="40% - Акцент5 2 4" xfId="128"/>
    <cellStyle name="40% - Акцент5 2_План финансирования на 2013 год" xfId="129"/>
    <cellStyle name="40% - Акцент5 3" xfId="130"/>
    <cellStyle name="40% - Акцент6 2" xfId="131"/>
    <cellStyle name="40% - Акцент6 2 2" xfId="132"/>
    <cellStyle name="40% - Акцент6 2 2 2" xfId="133"/>
    <cellStyle name="40% - Акцент6 2 2 2 2" xfId="134"/>
    <cellStyle name="40% - Акцент6 2 2 3" xfId="135"/>
    <cellStyle name="40% - Акцент6 2 2_План финансирования на 2013 год" xfId="136"/>
    <cellStyle name="40% - Акцент6 2 3" xfId="137"/>
    <cellStyle name="40% - Акцент6 2 3 2" xfId="138"/>
    <cellStyle name="40% - Акцент6 2 4" xfId="139"/>
    <cellStyle name="40% - Акцент6 2_План финансирования на 2013 год" xfId="140"/>
    <cellStyle name="40% - Акцент6 3" xfId="141"/>
    <cellStyle name="60% - Акцент1 2" xfId="142"/>
    <cellStyle name="60% - Акцент1 2 2" xfId="143"/>
    <cellStyle name="60% - Акцент1 2_Электроэнергия" xfId="144"/>
    <cellStyle name="60% - Акцент2 2" xfId="145"/>
    <cellStyle name="60% - Акцент2 2 2" xfId="146"/>
    <cellStyle name="60% - Акцент2 2_Электроэнергия" xfId="147"/>
    <cellStyle name="60% - Акцент3 2" xfId="148"/>
    <cellStyle name="60% - Акцент3 2 2" xfId="149"/>
    <cellStyle name="60% - Акцент3 2_Электроэнергия" xfId="150"/>
    <cellStyle name="60% - Акцент4 2" xfId="151"/>
    <cellStyle name="60% - Акцент4 2 2" xfId="152"/>
    <cellStyle name="60% - Акцент4 2_Электроэнергия" xfId="153"/>
    <cellStyle name="60% - Акцент5 2" xfId="154"/>
    <cellStyle name="60% - Акцент5 2 2" xfId="155"/>
    <cellStyle name="60% - Акцент5 2_Электроэнергия" xfId="156"/>
    <cellStyle name="60% - Акцент6 2" xfId="157"/>
    <cellStyle name="60% - Акцент6 2 2" xfId="158"/>
    <cellStyle name="60% - Акцент6 2_Электроэнергия" xfId="159"/>
    <cellStyle name="Excel Built-in Comma" xfId="4"/>
    <cellStyle name="Excel Built-in Comma 2" xfId="8"/>
    <cellStyle name="Excel Built-in Normal" xfId="3"/>
    <cellStyle name="Excel Built-in Normal 2" xfId="160"/>
    <cellStyle name="Excel Built-in Normal 3" xfId="161"/>
    <cellStyle name="Excel Built-in Normal 4" xfId="9"/>
    <cellStyle name="Excel Built-in Normal 5" xfId="162"/>
    <cellStyle name="Heading" xfId="163"/>
    <cellStyle name="Heading1" xfId="164"/>
    <cellStyle name="Normal_Sheet1" xfId="165"/>
    <cellStyle name="Result" xfId="166"/>
    <cellStyle name="Result2" xfId="167"/>
    <cellStyle name="Акцент1 2" xfId="168"/>
    <cellStyle name="Акцент1 2 2" xfId="169"/>
    <cellStyle name="Акцент1 2_Электроэнергия" xfId="170"/>
    <cellStyle name="Акцент2 2" xfId="171"/>
    <cellStyle name="Акцент2 2 2" xfId="172"/>
    <cellStyle name="Акцент2 2_Электроэнергия" xfId="173"/>
    <cellStyle name="Акцент3 2" xfId="174"/>
    <cellStyle name="Акцент3 2 2" xfId="175"/>
    <cellStyle name="Акцент3 2_Электроэнергия" xfId="176"/>
    <cellStyle name="Акцент4 2" xfId="177"/>
    <cellStyle name="Акцент4 2 2" xfId="178"/>
    <cellStyle name="Акцент4 2_Электроэнергия" xfId="179"/>
    <cellStyle name="Акцент5 2" xfId="180"/>
    <cellStyle name="Акцент5 2 2" xfId="181"/>
    <cellStyle name="Акцент5 2_Электроэнергия" xfId="182"/>
    <cellStyle name="Акцент6 2" xfId="183"/>
    <cellStyle name="Акцент6 2 2" xfId="184"/>
    <cellStyle name="Акцент6 2_Электроэнергия" xfId="185"/>
    <cellStyle name="Ввод  2" xfId="186"/>
    <cellStyle name="Ввод  2 2" xfId="187"/>
    <cellStyle name="Ввод  2_Электроэнергия" xfId="188"/>
    <cellStyle name="Вывод 2" xfId="189"/>
    <cellStyle name="Вывод 2 2" xfId="190"/>
    <cellStyle name="Вывод 2_Электроэнергия" xfId="191"/>
    <cellStyle name="Вычисление 2" xfId="192"/>
    <cellStyle name="Вычисление 2 2" xfId="193"/>
    <cellStyle name="Вычисление 2_Электроэнергия" xfId="194"/>
    <cellStyle name="Заголовок 1 2" xfId="195"/>
    <cellStyle name="Заголовок 1 2 2" xfId="196"/>
    <cellStyle name="Заголовок 1 2_Электроэнергия" xfId="197"/>
    <cellStyle name="Заголовок 2 2" xfId="198"/>
    <cellStyle name="Заголовок 2 2 2" xfId="199"/>
    <cellStyle name="Заголовок 2 2_Электроэнергия" xfId="200"/>
    <cellStyle name="Заголовок 3 2" xfId="201"/>
    <cellStyle name="Заголовок 3 2 2" xfId="202"/>
    <cellStyle name="Заголовок 3 2_Электроэнергия" xfId="203"/>
    <cellStyle name="Заголовок 4 2" xfId="204"/>
    <cellStyle name="Заголовок 4 2 2" xfId="205"/>
    <cellStyle name="Заголовок 4 2_Электроэнергия" xfId="206"/>
    <cellStyle name="Итог 2" xfId="207"/>
    <cellStyle name="Итог 2 2" xfId="208"/>
    <cellStyle name="Итог 2 2 2" xfId="209"/>
    <cellStyle name="Итог 2 2_Электроэнергия" xfId="210"/>
    <cellStyle name="Итог 2 3" xfId="211"/>
    <cellStyle name="Итог 2_Электроэнергия" xfId="212"/>
    <cellStyle name="Контрольная ячейка 2" xfId="213"/>
    <cellStyle name="Контрольная ячейка 2 2" xfId="214"/>
    <cellStyle name="Контрольная ячейка 2_Электроэнергия" xfId="215"/>
    <cellStyle name="Название 2" xfId="216"/>
    <cellStyle name="Название 2 2" xfId="217"/>
    <cellStyle name="Название 2_Электроэнергия" xfId="218"/>
    <cellStyle name="Нейтральный 2" xfId="219"/>
    <cellStyle name="Нейтральный 2 2" xfId="220"/>
    <cellStyle name="Нейтральный 2_Электроэнергия" xfId="221"/>
    <cellStyle name="Обычный" xfId="0" builtinId="0"/>
    <cellStyle name="Обычный 10" xfId="7"/>
    <cellStyle name="Обычный 10 2" xfId="222"/>
    <cellStyle name="Обычный 10 3" xfId="223"/>
    <cellStyle name="Обычный 10 3 2" xfId="224"/>
    <cellStyle name="Обычный 10 3 3" xfId="225"/>
    <cellStyle name="Обычный 10 4" xfId="226"/>
    <cellStyle name="Обычный 10 5" xfId="227"/>
    <cellStyle name="Обычный 10_Август по объектно" xfId="228"/>
    <cellStyle name="Обычный 11" xfId="229"/>
    <cellStyle name="Обычный 11 2" xfId="230"/>
    <cellStyle name="Обычный 11 3" xfId="231"/>
    <cellStyle name="Обычный 11 4" xfId="232"/>
    <cellStyle name="Обычный 11 4 2" xfId="233"/>
    <cellStyle name="Обычный 11 4 2 2" xfId="234"/>
    <cellStyle name="Обычный 11 4 3" xfId="235"/>
    <cellStyle name="Обычный 11 5" xfId="236"/>
    <cellStyle name="Обычный 11 6" xfId="237"/>
    <cellStyle name="Обычный 11_Август по объектно" xfId="238"/>
    <cellStyle name="Обычный 12" xfId="239"/>
    <cellStyle name="Обычный 12 2" xfId="240"/>
    <cellStyle name="Обычный 12 3" xfId="241"/>
    <cellStyle name="Обычный 12 4" xfId="242"/>
    <cellStyle name="Обычный 12 4 2" xfId="243"/>
    <cellStyle name="Обычный 12 4 2 2" xfId="244"/>
    <cellStyle name="Обычный 12 4 3" xfId="245"/>
    <cellStyle name="Обычный 12 5" xfId="246"/>
    <cellStyle name="Обычный 12 6" xfId="247"/>
    <cellStyle name="Обычный 12_Август по объектно" xfId="248"/>
    <cellStyle name="Обычный 13" xfId="249"/>
    <cellStyle name="Обычный 13 2" xfId="250"/>
    <cellStyle name="Обычный 13 2 2" xfId="251"/>
    <cellStyle name="Обычный 13 3" xfId="252"/>
    <cellStyle name="Обычный 13_Гидроузел на р.Тышкан" xfId="253"/>
    <cellStyle name="Обычный 14" xfId="254"/>
    <cellStyle name="Обычный 14 2" xfId="255"/>
    <cellStyle name="Обычный 14 3" xfId="256"/>
    <cellStyle name="Обычный 14_Гидроузел на р.Тышкан" xfId="257"/>
    <cellStyle name="Обычный 15" xfId="258"/>
    <cellStyle name="Обычный 15 2" xfId="259"/>
    <cellStyle name="Обычный 15 3" xfId="260"/>
    <cellStyle name="Обычный 15 4" xfId="261"/>
    <cellStyle name="Обычный 16" xfId="262"/>
    <cellStyle name="Обычный 16 2" xfId="263"/>
    <cellStyle name="Обычный 16 3" xfId="264"/>
    <cellStyle name="Обычный 16 4" xfId="265"/>
    <cellStyle name="Обычный 16_Гидроузел на р.Тышкан" xfId="266"/>
    <cellStyle name="Обычный 17" xfId="267"/>
    <cellStyle name="Обычный 17 2" xfId="268"/>
    <cellStyle name="Обычный 17 2 2" xfId="269"/>
    <cellStyle name="Обычный 17 3" xfId="270"/>
    <cellStyle name="Обычный 17 3 2" xfId="271"/>
    <cellStyle name="Обычный 17 4" xfId="272"/>
    <cellStyle name="Обычный 18" xfId="273"/>
    <cellStyle name="Обычный 18 2" xfId="274"/>
    <cellStyle name="Обычный 18 2 2" xfId="275"/>
    <cellStyle name="Обычный 18 3" xfId="276"/>
    <cellStyle name="Обычный 18 3 2" xfId="277"/>
    <cellStyle name="Обычный 18 4" xfId="278"/>
    <cellStyle name="Обычный 19" xfId="279"/>
    <cellStyle name="Обычный 19 2" xfId="280"/>
    <cellStyle name="Обычный 19 2 2" xfId="281"/>
    <cellStyle name="Обычный 19 3" xfId="282"/>
    <cellStyle name="Обычный 19 3 2" xfId="283"/>
    <cellStyle name="Обычный 19 4" xfId="284"/>
    <cellStyle name="Обычный 2" xfId="1"/>
    <cellStyle name="Обычный 2 10" xfId="285"/>
    <cellStyle name="Обычный 2 11" xfId="286"/>
    <cellStyle name="Обычный 2 12" xfId="6"/>
    <cellStyle name="Обычный 2 13" xfId="287"/>
    <cellStyle name="Обычный 2 2" xfId="2"/>
    <cellStyle name="Обычный 2 2 2" xfId="288"/>
    <cellStyle name="Обычный 2 2 2 2" xfId="289"/>
    <cellStyle name="Обычный 2 2 2 2 2" xfId="290"/>
    <cellStyle name="Обычный 2 2 2 2 2 2" xfId="291"/>
    <cellStyle name="Обычный 2 2 2 2 3" xfId="292"/>
    <cellStyle name="Обычный 2 2 2 3" xfId="293"/>
    <cellStyle name="Обычный 2 2 2 4" xfId="294"/>
    <cellStyle name="Обычный 2 2 2 6 2" xfId="295"/>
    <cellStyle name="Обычный 2 2 2_Гидроузел на р.Тышкан" xfId="296"/>
    <cellStyle name="Обычный 2 2 3" xfId="297"/>
    <cellStyle name="Обычный 2 2 3 2" xfId="298"/>
    <cellStyle name="Обычный 2 2 3 2 2" xfId="299"/>
    <cellStyle name="Обычный 2 2 3 3" xfId="300"/>
    <cellStyle name="Обычный 2 2 4" xfId="301"/>
    <cellStyle name="Обычный 2 2 4 2" xfId="302"/>
    <cellStyle name="Обычный 2 2 4 2 2" xfId="303"/>
    <cellStyle name="Обычный 2 2 4 3" xfId="304"/>
    <cellStyle name="Обычный 2 2 5" xfId="305"/>
    <cellStyle name="Обычный 2 2 6" xfId="306"/>
    <cellStyle name="Обычный 2 2 6 2" xfId="307"/>
    <cellStyle name="Обычный 2 2_админ.расходы" xfId="308"/>
    <cellStyle name="Обычный 2 3" xfId="309"/>
    <cellStyle name="Обычный 2 3 2" xfId="310"/>
    <cellStyle name="Обычный 2 3 3" xfId="311"/>
    <cellStyle name="Обычный 2 3 4" xfId="312"/>
    <cellStyle name="Обычный 2 3_Гидроузел на р.Тышкан" xfId="313"/>
    <cellStyle name="Обычный 2 4" xfId="314"/>
    <cellStyle name="Обычный 2 4 2" xfId="315"/>
    <cellStyle name="Обычный 2 4 2 2" xfId="316"/>
    <cellStyle name="Обычный 2 4 2 2 2" xfId="317"/>
    <cellStyle name="Обычный 2 4 2 3" xfId="318"/>
    <cellStyle name="Обычный 2 4 3" xfId="319"/>
    <cellStyle name="Обычный 2 4 4" xfId="320"/>
    <cellStyle name="Обычный 2 4 5" xfId="321"/>
    <cellStyle name="Обычный 2 5" xfId="322"/>
    <cellStyle name="Обычный 2 5 2" xfId="323"/>
    <cellStyle name="Обычный 2 5 3" xfId="324"/>
    <cellStyle name="Обычный 2 6" xfId="325"/>
    <cellStyle name="Обычный 2 6 2" xfId="326"/>
    <cellStyle name="Обычный 2 6 3" xfId="327"/>
    <cellStyle name="Обычный 2 6 3 2" xfId="328"/>
    <cellStyle name="Обычный 2 6 4" xfId="329"/>
    <cellStyle name="Обычный 2 6 5" xfId="330"/>
    <cellStyle name="Обычный 2 7" xfId="331"/>
    <cellStyle name="Обычный 2 7 2" xfId="332"/>
    <cellStyle name="Обычный 2 7 3" xfId="333"/>
    <cellStyle name="Обычный 2 8" xfId="334"/>
    <cellStyle name="Обычный 2 8 2" xfId="335"/>
    <cellStyle name="Обычный 2 9" xfId="336"/>
    <cellStyle name="Обычный 2_админ.расходы" xfId="337"/>
    <cellStyle name="Обычный 20" xfId="338"/>
    <cellStyle name="Обычный 20 2" xfId="339"/>
    <cellStyle name="Обычный 20 3" xfId="340"/>
    <cellStyle name="Обычный 20 3 2" xfId="341"/>
    <cellStyle name="Обычный 20 4" xfId="342"/>
    <cellStyle name="Обычный 21" xfId="343"/>
    <cellStyle name="Обычный 21 2" xfId="344"/>
    <cellStyle name="Обычный 21 2 2" xfId="345"/>
    <cellStyle name="Обычный 21 3" xfId="346"/>
    <cellStyle name="Обычный 21 3 2" xfId="347"/>
    <cellStyle name="Обычный 21 4" xfId="348"/>
    <cellStyle name="Обычный 22" xfId="349"/>
    <cellStyle name="Обычный 22 2" xfId="350"/>
    <cellStyle name="Обычный 22 3" xfId="351"/>
    <cellStyle name="Обычный 22 3 2" xfId="352"/>
    <cellStyle name="Обычный 23" xfId="353"/>
    <cellStyle name="Обычный 23 2" xfId="354"/>
    <cellStyle name="Обычный 23 2 2" xfId="355"/>
    <cellStyle name="Обычный 23 2 2 2" xfId="356"/>
    <cellStyle name="Обычный 23 2 2 3" xfId="357"/>
    <cellStyle name="Обычный 23 2_План финансирования на 2013 год" xfId="358"/>
    <cellStyle name="Обычный 23 3" xfId="359"/>
    <cellStyle name="Обычный 23 4" xfId="360"/>
    <cellStyle name="Обычный 23 4 2" xfId="361"/>
    <cellStyle name="Обычный 23 5" xfId="362"/>
    <cellStyle name="Обычный 23 6" xfId="363"/>
    <cellStyle name="Обычный 23_админ.расходы" xfId="364"/>
    <cellStyle name="Обычный 24" xfId="365"/>
    <cellStyle name="Обычный 24 2" xfId="366"/>
    <cellStyle name="Обычный 24 3" xfId="367"/>
    <cellStyle name="Обычный 24 3 2" xfId="368"/>
    <cellStyle name="Обычный 24 4" xfId="369"/>
    <cellStyle name="Обычный 24_админ.расходы" xfId="370"/>
    <cellStyle name="Обычный 25" xfId="371"/>
    <cellStyle name="Обычный 25 2" xfId="372"/>
    <cellStyle name="Обычный 25 2 2" xfId="373"/>
    <cellStyle name="Обычный 25 3" xfId="374"/>
    <cellStyle name="Обычный 25 3 2" xfId="375"/>
    <cellStyle name="Обычный 26" xfId="376"/>
    <cellStyle name="Обычный 26 2" xfId="377"/>
    <cellStyle name="Обычный 26 2 2" xfId="378"/>
    <cellStyle name="Обычный 26 3" xfId="379"/>
    <cellStyle name="Обычный 27" xfId="380"/>
    <cellStyle name="Обычный 27 2" xfId="381"/>
    <cellStyle name="Обычный 27 2 2" xfId="382"/>
    <cellStyle name="Обычный 27 3" xfId="383"/>
    <cellStyle name="Обычный 28" xfId="384"/>
    <cellStyle name="Обычный 29" xfId="385"/>
    <cellStyle name="Обычный 29 2" xfId="386"/>
    <cellStyle name="Обычный 29 2 2" xfId="387"/>
    <cellStyle name="Обычный 29 3" xfId="388"/>
    <cellStyle name="Обычный 29 4" xfId="389"/>
    <cellStyle name="Обычный 3" xfId="5"/>
    <cellStyle name="Обычный 3 10" xfId="390"/>
    <cellStyle name="Обычный 3 11" xfId="391"/>
    <cellStyle name="Обычный 3 2" xfId="392"/>
    <cellStyle name="Обычный 3 2 2" xfId="393"/>
    <cellStyle name="Обычный 3 2 2 2" xfId="394"/>
    <cellStyle name="Обычный 3 2 2 2 2" xfId="395"/>
    <cellStyle name="Обычный 3 2 2 3" xfId="396"/>
    <cellStyle name="Обычный 3 2 3" xfId="397"/>
    <cellStyle name="Обычный 3 2 4" xfId="398"/>
    <cellStyle name="Обычный 3 2 5" xfId="399"/>
    <cellStyle name="Обычный 3 2 5 2" xfId="400"/>
    <cellStyle name="Обычный 3 2 6" xfId="401"/>
    <cellStyle name="Обычный 3 2 7" xfId="402"/>
    <cellStyle name="Обычный 3 2_Каратальская плотина" xfId="403"/>
    <cellStyle name="Обычный 3 3" xfId="404"/>
    <cellStyle name="Обычный 3 3 2" xfId="405"/>
    <cellStyle name="Обычный 3 3 3" xfId="406"/>
    <cellStyle name="Обычный 3 4" xfId="407"/>
    <cellStyle name="Обычный 3 5" xfId="408"/>
    <cellStyle name="Обычный 3 6" xfId="409"/>
    <cellStyle name="Обычный 3 7" xfId="410"/>
    <cellStyle name="Обычный 3 8" xfId="411"/>
    <cellStyle name="Обычный 3 9" xfId="412"/>
    <cellStyle name="Обычный 3 9 2" xfId="413"/>
    <cellStyle name="Обычный 3_Гидроузел на р.Тышкан" xfId="414"/>
    <cellStyle name="Обычный 30" xfId="415"/>
    <cellStyle name="Обычный 31" xfId="416"/>
    <cellStyle name="Обычный 32" xfId="417"/>
    <cellStyle name="Обычный 33" xfId="418"/>
    <cellStyle name="Обычный 33 2" xfId="419"/>
    <cellStyle name="Обычный 34" xfId="420"/>
    <cellStyle name="Обычный 34 2" xfId="421"/>
    <cellStyle name="Обычный 34_План финансирования на 2013 год" xfId="422"/>
    <cellStyle name="Обычный 35" xfId="423"/>
    <cellStyle name="Обычный 35 2" xfId="424"/>
    <cellStyle name="Обычный 36" xfId="425"/>
    <cellStyle name="Обычный 37" xfId="426"/>
    <cellStyle name="Обычный 38" xfId="427"/>
    <cellStyle name="Обычный 39" xfId="428"/>
    <cellStyle name="Обычный 4" xfId="429"/>
    <cellStyle name="Обычный 4 2" xfId="430"/>
    <cellStyle name="Обычный 4 3" xfId="431"/>
    <cellStyle name="Обычный 4 3 2" xfId="432"/>
    <cellStyle name="Обычный 4 3 2 2" xfId="433"/>
    <cellStyle name="Обычный 4 3 3" xfId="434"/>
    <cellStyle name="Обычный 4 4" xfId="435"/>
    <cellStyle name="Обычный 4 4 2" xfId="436"/>
    <cellStyle name="Обычный 4 5" xfId="437"/>
    <cellStyle name="Обычный 4 6" xfId="438"/>
    <cellStyle name="Обычный 4_админ.расходы" xfId="439"/>
    <cellStyle name="Обычный 40" xfId="440"/>
    <cellStyle name="Обычный 41" xfId="441"/>
    <cellStyle name="Обычный 42" xfId="442"/>
    <cellStyle name="Обычный 43" xfId="443"/>
    <cellStyle name="Обычный 44" xfId="444"/>
    <cellStyle name="Обычный 45" xfId="445"/>
    <cellStyle name="Обычный 46" xfId="446"/>
    <cellStyle name="Обычный 47" xfId="447"/>
    <cellStyle name="Обычный 47 2" xfId="448"/>
    <cellStyle name="Обычный 47 3" xfId="449"/>
    <cellStyle name="Обычный 47 4" xfId="450"/>
    <cellStyle name="Обычный 48" xfId="451"/>
    <cellStyle name="Обычный 49" xfId="452"/>
    <cellStyle name="Обычный 5" xfId="453"/>
    <cellStyle name="Обычный 5 2" xfId="454"/>
    <cellStyle name="Обычный 5 2 2" xfId="455"/>
    <cellStyle name="Обычный 5 2 2 2" xfId="456"/>
    <cellStyle name="Обычный 5 2 3" xfId="457"/>
    <cellStyle name="Обычный 5 3" xfId="458"/>
    <cellStyle name="Обычный 5 4" xfId="459"/>
    <cellStyle name="Обычный 5_Гидроузел на р.Тышкан" xfId="460"/>
    <cellStyle name="Обычный 50" xfId="461"/>
    <cellStyle name="Обычный 51" xfId="462"/>
    <cellStyle name="Обычный 52" xfId="463"/>
    <cellStyle name="Обычный 53" xfId="464"/>
    <cellStyle name="Обычный 53 2" xfId="465"/>
    <cellStyle name="Обычный 54" xfId="466"/>
    <cellStyle name="Обычный 55" xfId="467"/>
    <cellStyle name="Обычный 56" xfId="468"/>
    <cellStyle name="Обычный 57" xfId="469"/>
    <cellStyle name="Обычный 57 2" xfId="470"/>
    <cellStyle name="Обычный 58" xfId="471"/>
    <cellStyle name="Обычный 6" xfId="472"/>
    <cellStyle name="Обычный 6 2" xfId="473"/>
    <cellStyle name="Обычный 6 2 2" xfId="474"/>
    <cellStyle name="Обычный 6 2 2 2" xfId="475"/>
    <cellStyle name="Обычный 6 2 3" xfId="476"/>
    <cellStyle name="Обычный 6 3" xfId="477"/>
    <cellStyle name="Обычный 6 4" xfId="478"/>
    <cellStyle name="Обычный 6_Гидроузел на р.Тышкан" xfId="479"/>
    <cellStyle name="Обычный 60" xfId="480"/>
    <cellStyle name="Обычный 7" xfId="481"/>
    <cellStyle name="Обычный 7 2" xfId="482"/>
    <cellStyle name="Обычный 7 2 2" xfId="483"/>
    <cellStyle name="Обычный 7 2 2 2" xfId="484"/>
    <cellStyle name="Обычный 7 2 3" xfId="485"/>
    <cellStyle name="Обычный 7 3" xfId="486"/>
    <cellStyle name="Обычный 7 4" xfId="487"/>
    <cellStyle name="Обычный 7_Гидроузел на р.Тышкан" xfId="488"/>
    <cellStyle name="Обычный 71 5" xfId="489"/>
    <cellStyle name="Обычный 77" xfId="490"/>
    <cellStyle name="Обычный 78" xfId="491"/>
    <cellStyle name="Обычный 8" xfId="492"/>
    <cellStyle name="Обычный 8 2" xfId="493"/>
    <cellStyle name="Обычный 8 2 2" xfId="494"/>
    <cellStyle name="Обычный 8 2 2 2" xfId="495"/>
    <cellStyle name="Обычный 8 2 3" xfId="496"/>
    <cellStyle name="Обычный 8 3" xfId="497"/>
    <cellStyle name="Обычный 8 4" xfId="498"/>
    <cellStyle name="Обычный 8_Гидроузел на р.Тышкан" xfId="499"/>
    <cellStyle name="Обычный 9" xfId="500"/>
    <cellStyle name="Обычный 9 2" xfId="501"/>
    <cellStyle name="Обычный 9 2 2" xfId="502"/>
    <cellStyle name="Обычный 9 2 2 2" xfId="503"/>
    <cellStyle name="Обычный 9 2 3" xfId="504"/>
    <cellStyle name="Обычный 9 3" xfId="505"/>
    <cellStyle name="Обычный 9 4" xfId="506"/>
    <cellStyle name="Обычный 9_Каратальская плотина" xfId="507"/>
    <cellStyle name="Отличный" xfId="508"/>
    <cellStyle name="Отличный 2" xfId="509"/>
    <cellStyle name="Плохой 2" xfId="510"/>
    <cellStyle name="Плохой 2 2" xfId="511"/>
    <cellStyle name="Плохой 2_Электроэнергия" xfId="512"/>
    <cellStyle name="Пояснение 2" xfId="513"/>
    <cellStyle name="Пояснение 2 2" xfId="514"/>
    <cellStyle name="Пояснение 2_Электроэнергия" xfId="515"/>
    <cellStyle name="Примечание 2" xfId="516"/>
    <cellStyle name="Примечание 2 2" xfId="517"/>
    <cellStyle name="Примечание 3" xfId="518"/>
    <cellStyle name="Примечание 3 2" xfId="519"/>
    <cellStyle name="Примечание 3 2 2" xfId="520"/>
    <cellStyle name="Примечание 3 3" xfId="521"/>
    <cellStyle name="Примечание 4" xfId="522"/>
    <cellStyle name="Процентный 2" xfId="523"/>
    <cellStyle name="Процентный 2 2" xfId="524"/>
    <cellStyle name="Процентный 2 2 2" xfId="525"/>
    <cellStyle name="Процентный 2 2 3" xfId="526"/>
    <cellStyle name="Процентный 2 3" xfId="527"/>
    <cellStyle name="Процентный 2 3 2" xfId="528"/>
    <cellStyle name="Процентный 2 4" xfId="529"/>
    <cellStyle name="Процентный 3" xfId="530"/>
    <cellStyle name="Процентный 3 2" xfId="531"/>
    <cellStyle name="Процентный 3 2 2" xfId="532"/>
    <cellStyle name="Процентный 3 2 2 2" xfId="533"/>
    <cellStyle name="Процентный 3 2 3" xfId="534"/>
    <cellStyle name="Процентный 3 3" xfId="535"/>
    <cellStyle name="Процентный 3 3 2" xfId="536"/>
    <cellStyle name="Процентный 3 4" xfId="537"/>
    <cellStyle name="Процентный 3 4 2" xfId="538"/>
    <cellStyle name="Процентный 3 5" xfId="539"/>
    <cellStyle name="Процентный 3 5 2" xfId="540"/>
    <cellStyle name="Процентный 3 5 3" xfId="541"/>
    <cellStyle name="Процентный 4" xfId="542"/>
    <cellStyle name="Процентный 5" xfId="543"/>
    <cellStyle name="Процентный 5 2" xfId="544"/>
    <cellStyle name="Процентный 5 2 2" xfId="545"/>
    <cellStyle name="Связанная ячейка 2" xfId="546"/>
    <cellStyle name="Связанная ячейка 2 2" xfId="547"/>
    <cellStyle name="Связанная ячейка 2_Электроэнергия" xfId="548"/>
    <cellStyle name="Стиль 1" xfId="549"/>
    <cellStyle name="Стиль 1 2" xfId="550"/>
    <cellStyle name="Стиль 1 2 2" xfId="551"/>
    <cellStyle name="Стиль 1 3" xfId="552"/>
    <cellStyle name="Стиль 1 3 2" xfId="553"/>
    <cellStyle name="Стиль 1 3 2 2" xfId="554"/>
    <cellStyle name="Стиль 1 3 3" xfId="555"/>
    <cellStyle name="Стиль 1 4" xfId="556"/>
    <cellStyle name="Стиль 1_штатное расписание на 2012 год (2.12.11)" xfId="557"/>
    <cellStyle name="Супер" xfId="558"/>
    <cellStyle name="Текст предупреждения 2" xfId="559"/>
    <cellStyle name="Текст предупреждения 2 2" xfId="560"/>
    <cellStyle name="Текст предупреждения 2_Электроэнергия" xfId="561"/>
    <cellStyle name="Финансовый 2" xfId="562"/>
    <cellStyle name="Финансовый 2 2" xfId="563"/>
    <cellStyle name="Финансовый 2 2 2" xfId="564"/>
    <cellStyle name="Финансовый 2 3" xfId="565"/>
    <cellStyle name="Финансовый 2 3 2" xfId="566"/>
    <cellStyle name="Финансовый 2 3 2 2" xfId="567"/>
    <cellStyle name="Финансовый 2 3 3" xfId="568"/>
    <cellStyle name="Финансовый 2 3 4" xfId="569"/>
    <cellStyle name="Финансовый 2 4" xfId="570"/>
    <cellStyle name="Финансовый 2 5" xfId="571"/>
    <cellStyle name="Финансовый 3" xfId="572"/>
    <cellStyle name="Хороший 2" xfId="573"/>
    <cellStyle name="Хороший 2 2" xfId="574"/>
    <cellStyle name="Хороший 2_Электроэнергия" xfId="575"/>
    <cellStyle name="Хороший 3" xfId="576"/>
  </cellStyles>
  <dxfs count="0"/>
  <tableStyles count="0" defaultTableStyle="TableStyleMedium9" defaultPivotStyle="PivotStyleLight16"/>
  <colors>
    <mruColors>
      <color rgb="FFFF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at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3" zoomScale="87" zoomScaleNormal="87" workbookViewId="0">
      <selection activeCell="B6" sqref="B6"/>
    </sheetView>
  </sheetViews>
  <sheetFormatPr defaultRowHeight="12.75"/>
  <cols>
    <col min="1" max="1" width="1.42578125" style="12" customWidth="1"/>
    <col min="2" max="2" width="6.42578125" style="12" customWidth="1"/>
    <col min="3" max="3" width="48.7109375" style="12" customWidth="1"/>
    <col min="4" max="4" width="10" style="12" customWidth="1"/>
    <col min="5" max="5" width="16.28515625" style="47" customWidth="1"/>
    <col min="6" max="7" width="14" style="55" customWidth="1"/>
    <col min="8" max="8" width="10.85546875" style="55" customWidth="1"/>
    <col min="9" max="9" width="31.28515625" style="12" customWidth="1"/>
    <col min="10" max="241" width="9.140625" style="12"/>
    <col min="242" max="242" width="1.42578125" style="12" customWidth="1"/>
    <col min="243" max="243" width="6.42578125" style="12" customWidth="1"/>
    <col min="244" max="244" width="48.7109375" style="12" customWidth="1"/>
    <col min="245" max="245" width="8.5703125" style="12" customWidth="1"/>
    <col min="246" max="246" width="10.7109375" style="12" bestFit="1" customWidth="1"/>
    <col min="247" max="497" width="9.140625" style="12"/>
    <col min="498" max="498" width="1.42578125" style="12" customWidth="1"/>
    <col min="499" max="499" width="6.42578125" style="12" customWidth="1"/>
    <col min="500" max="500" width="48.7109375" style="12" customWidth="1"/>
    <col min="501" max="501" width="8.5703125" style="12" customWidth="1"/>
    <col min="502" max="502" width="10.7109375" style="12" bestFit="1" customWidth="1"/>
    <col min="503" max="753" width="9.140625" style="12"/>
    <col min="754" max="754" width="1.42578125" style="12" customWidth="1"/>
    <col min="755" max="755" width="6.42578125" style="12" customWidth="1"/>
    <col min="756" max="756" width="48.7109375" style="12" customWidth="1"/>
    <col min="757" max="757" width="8.5703125" style="12" customWidth="1"/>
    <col min="758" max="758" width="10.7109375" style="12" bestFit="1" customWidth="1"/>
    <col min="759" max="1009" width="9.140625" style="12"/>
    <col min="1010" max="1010" width="1.42578125" style="12" customWidth="1"/>
    <col min="1011" max="1011" width="6.42578125" style="12" customWidth="1"/>
    <col min="1012" max="1012" width="48.7109375" style="12" customWidth="1"/>
    <col min="1013" max="1013" width="8.5703125" style="12" customWidth="1"/>
    <col min="1014" max="1014" width="10.7109375" style="12" bestFit="1" customWidth="1"/>
    <col min="1015" max="1265" width="9.140625" style="12"/>
    <col min="1266" max="1266" width="1.42578125" style="12" customWidth="1"/>
    <col min="1267" max="1267" width="6.42578125" style="12" customWidth="1"/>
    <col min="1268" max="1268" width="48.7109375" style="12" customWidth="1"/>
    <col min="1269" max="1269" width="8.5703125" style="12" customWidth="1"/>
    <col min="1270" max="1270" width="10.7109375" style="12" bestFit="1" customWidth="1"/>
    <col min="1271" max="1521" width="9.140625" style="12"/>
    <col min="1522" max="1522" width="1.42578125" style="12" customWidth="1"/>
    <col min="1523" max="1523" width="6.42578125" style="12" customWidth="1"/>
    <col min="1524" max="1524" width="48.7109375" style="12" customWidth="1"/>
    <col min="1525" max="1525" width="8.5703125" style="12" customWidth="1"/>
    <col min="1526" max="1526" width="10.7109375" style="12" bestFit="1" customWidth="1"/>
    <col min="1527" max="1777" width="9.140625" style="12"/>
    <col min="1778" max="1778" width="1.42578125" style="12" customWidth="1"/>
    <col min="1779" max="1779" width="6.42578125" style="12" customWidth="1"/>
    <col min="1780" max="1780" width="48.7109375" style="12" customWidth="1"/>
    <col min="1781" max="1781" width="8.5703125" style="12" customWidth="1"/>
    <col min="1782" max="1782" width="10.7109375" style="12" bestFit="1" customWidth="1"/>
    <col min="1783" max="2033" width="9.140625" style="12"/>
    <col min="2034" max="2034" width="1.42578125" style="12" customWidth="1"/>
    <col min="2035" max="2035" width="6.42578125" style="12" customWidth="1"/>
    <col min="2036" max="2036" width="48.7109375" style="12" customWidth="1"/>
    <col min="2037" max="2037" width="8.5703125" style="12" customWidth="1"/>
    <col min="2038" max="2038" width="10.7109375" style="12" bestFit="1" customWidth="1"/>
    <col min="2039" max="2289" width="9.140625" style="12"/>
    <col min="2290" max="2290" width="1.42578125" style="12" customWidth="1"/>
    <col min="2291" max="2291" width="6.42578125" style="12" customWidth="1"/>
    <col min="2292" max="2292" width="48.7109375" style="12" customWidth="1"/>
    <col min="2293" max="2293" width="8.5703125" style="12" customWidth="1"/>
    <col min="2294" max="2294" width="10.7109375" style="12" bestFit="1" customWidth="1"/>
    <col min="2295" max="2545" width="9.140625" style="12"/>
    <col min="2546" max="2546" width="1.42578125" style="12" customWidth="1"/>
    <col min="2547" max="2547" width="6.42578125" style="12" customWidth="1"/>
    <col min="2548" max="2548" width="48.7109375" style="12" customWidth="1"/>
    <col min="2549" max="2549" width="8.5703125" style="12" customWidth="1"/>
    <col min="2550" max="2550" width="10.7109375" style="12" bestFit="1" customWidth="1"/>
    <col min="2551" max="2801" width="9.140625" style="12"/>
    <col min="2802" max="2802" width="1.42578125" style="12" customWidth="1"/>
    <col min="2803" max="2803" width="6.42578125" style="12" customWidth="1"/>
    <col min="2804" max="2804" width="48.7109375" style="12" customWidth="1"/>
    <col min="2805" max="2805" width="8.5703125" style="12" customWidth="1"/>
    <col min="2806" max="2806" width="10.7109375" style="12" bestFit="1" customWidth="1"/>
    <col min="2807" max="3057" width="9.140625" style="12"/>
    <col min="3058" max="3058" width="1.42578125" style="12" customWidth="1"/>
    <col min="3059" max="3059" width="6.42578125" style="12" customWidth="1"/>
    <col min="3060" max="3060" width="48.7109375" style="12" customWidth="1"/>
    <col min="3061" max="3061" width="8.5703125" style="12" customWidth="1"/>
    <col min="3062" max="3062" width="10.7109375" style="12" bestFit="1" customWidth="1"/>
    <col min="3063" max="3313" width="9.140625" style="12"/>
    <col min="3314" max="3314" width="1.42578125" style="12" customWidth="1"/>
    <col min="3315" max="3315" width="6.42578125" style="12" customWidth="1"/>
    <col min="3316" max="3316" width="48.7109375" style="12" customWidth="1"/>
    <col min="3317" max="3317" width="8.5703125" style="12" customWidth="1"/>
    <col min="3318" max="3318" width="10.7109375" style="12" bestFit="1" customWidth="1"/>
    <col min="3319" max="3569" width="9.140625" style="12"/>
    <col min="3570" max="3570" width="1.42578125" style="12" customWidth="1"/>
    <col min="3571" max="3571" width="6.42578125" style="12" customWidth="1"/>
    <col min="3572" max="3572" width="48.7109375" style="12" customWidth="1"/>
    <col min="3573" max="3573" width="8.5703125" style="12" customWidth="1"/>
    <col min="3574" max="3574" width="10.7109375" style="12" bestFit="1" customWidth="1"/>
    <col min="3575" max="3825" width="9.140625" style="12"/>
    <col min="3826" max="3826" width="1.42578125" style="12" customWidth="1"/>
    <col min="3827" max="3827" width="6.42578125" style="12" customWidth="1"/>
    <col min="3828" max="3828" width="48.7109375" style="12" customWidth="1"/>
    <col min="3829" max="3829" width="8.5703125" style="12" customWidth="1"/>
    <col min="3830" max="3830" width="10.7109375" style="12" bestFit="1" customWidth="1"/>
    <col min="3831" max="4081" width="9.140625" style="12"/>
    <col min="4082" max="4082" width="1.42578125" style="12" customWidth="1"/>
    <col min="4083" max="4083" width="6.42578125" style="12" customWidth="1"/>
    <col min="4084" max="4084" width="48.7109375" style="12" customWidth="1"/>
    <col min="4085" max="4085" width="8.5703125" style="12" customWidth="1"/>
    <col min="4086" max="4086" width="10.7109375" style="12" bestFit="1" customWidth="1"/>
    <col min="4087" max="4337" width="9.140625" style="12"/>
    <col min="4338" max="4338" width="1.42578125" style="12" customWidth="1"/>
    <col min="4339" max="4339" width="6.42578125" style="12" customWidth="1"/>
    <col min="4340" max="4340" width="48.7109375" style="12" customWidth="1"/>
    <col min="4341" max="4341" width="8.5703125" style="12" customWidth="1"/>
    <col min="4342" max="4342" width="10.7109375" style="12" bestFit="1" customWidth="1"/>
    <col min="4343" max="4593" width="9.140625" style="12"/>
    <col min="4594" max="4594" width="1.42578125" style="12" customWidth="1"/>
    <col min="4595" max="4595" width="6.42578125" style="12" customWidth="1"/>
    <col min="4596" max="4596" width="48.7109375" style="12" customWidth="1"/>
    <col min="4597" max="4597" width="8.5703125" style="12" customWidth="1"/>
    <col min="4598" max="4598" width="10.7109375" style="12" bestFit="1" customWidth="1"/>
    <col min="4599" max="4849" width="9.140625" style="12"/>
    <col min="4850" max="4850" width="1.42578125" style="12" customWidth="1"/>
    <col min="4851" max="4851" width="6.42578125" style="12" customWidth="1"/>
    <col min="4852" max="4852" width="48.7109375" style="12" customWidth="1"/>
    <col min="4853" max="4853" width="8.5703125" style="12" customWidth="1"/>
    <col min="4854" max="4854" width="10.7109375" style="12" bestFit="1" customWidth="1"/>
    <col min="4855" max="5105" width="9.140625" style="12"/>
    <col min="5106" max="5106" width="1.42578125" style="12" customWidth="1"/>
    <col min="5107" max="5107" width="6.42578125" style="12" customWidth="1"/>
    <col min="5108" max="5108" width="48.7109375" style="12" customWidth="1"/>
    <col min="5109" max="5109" width="8.5703125" style="12" customWidth="1"/>
    <col min="5110" max="5110" width="10.7109375" style="12" bestFit="1" customWidth="1"/>
    <col min="5111" max="5361" width="9.140625" style="12"/>
    <col min="5362" max="5362" width="1.42578125" style="12" customWidth="1"/>
    <col min="5363" max="5363" width="6.42578125" style="12" customWidth="1"/>
    <col min="5364" max="5364" width="48.7109375" style="12" customWidth="1"/>
    <col min="5365" max="5365" width="8.5703125" style="12" customWidth="1"/>
    <col min="5366" max="5366" width="10.7109375" style="12" bestFit="1" customWidth="1"/>
    <col min="5367" max="5617" width="9.140625" style="12"/>
    <col min="5618" max="5618" width="1.42578125" style="12" customWidth="1"/>
    <col min="5619" max="5619" width="6.42578125" style="12" customWidth="1"/>
    <col min="5620" max="5620" width="48.7109375" style="12" customWidth="1"/>
    <col min="5621" max="5621" width="8.5703125" style="12" customWidth="1"/>
    <col min="5622" max="5622" width="10.7109375" style="12" bestFit="1" customWidth="1"/>
    <col min="5623" max="5873" width="9.140625" style="12"/>
    <col min="5874" max="5874" width="1.42578125" style="12" customWidth="1"/>
    <col min="5875" max="5875" width="6.42578125" style="12" customWidth="1"/>
    <col min="5876" max="5876" width="48.7109375" style="12" customWidth="1"/>
    <col min="5877" max="5877" width="8.5703125" style="12" customWidth="1"/>
    <col min="5878" max="5878" width="10.7109375" style="12" bestFit="1" customWidth="1"/>
    <col min="5879" max="6129" width="9.140625" style="12"/>
    <col min="6130" max="6130" width="1.42578125" style="12" customWidth="1"/>
    <col min="6131" max="6131" width="6.42578125" style="12" customWidth="1"/>
    <col min="6132" max="6132" width="48.7109375" style="12" customWidth="1"/>
    <col min="6133" max="6133" width="8.5703125" style="12" customWidth="1"/>
    <col min="6134" max="6134" width="10.7109375" style="12" bestFit="1" customWidth="1"/>
    <col min="6135" max="6385" width="9.140625" style="12"/>
    <col min="6386" max="6386" width="1.42578125" style="12" customWidth="1"/>
    <col min="6387" max="6387" width="6.42578125" style="12" customWidth="1"/>
    <col min="6388" max="6388" width="48.7109375" style="12" customWidth="1"/>
    <col min="6389" max="6389" width="8.5703125" style="12" customWidth="1"/>
    <col min="6390" max="6390" width="10.7109375" style="12" bestFit="1" customWidth="1"/>
    <col min="6391" max="6641" width="9.140625" style="12"/>
    <col min="6642" max="6642" width="1.42578125" style="12" customWidth="1"/>
    <col min="6643" max="6643" width="6.42578125" style="12" customWidth="1"/>
    <col min="6644" max="6644" width="48.7109375" style="12" customWidth="1"/>
    <col min="6645" max="6645" width="8.5703125" style="12" customWidth="1"/>
    <col min="6646" max="6646" width="10.7109375" style="12" bestFit="1" customWidth="1"/>
    <col min="6647" max="6897" width="9.140625" style="12"/>
    <col min="6898" max="6898" width="1.42578125" style="12" customWidth="1"/>
    <col min="6899" max="6899" width="6.42578125" style="12" customWidth="1"/>
    <col min="6900" max="6900" width="48.7109375" style="12" customWidth="1"/>
    <col min="6901" max="6901" width="8.5703125" style="12" customWidth="1"/>
    <col min="6902" max="6902" width="10.7109375" style="12" bestFit="1" customWidth="1"/>
    <col min="6903" max="7153" width="9.140625" style="12"/>
    <col min="7154" max="7154" width="1.42578125" style="12" customWidth="1"/>
    <col min="7155" max="7155" width="6.42578125" style="12" customWidth="1"/>
    <col min="7156" max="7156" width="48.7109375" style="12" customWidth="1"/>
    <col min="7157" max="7157" width="8.5703125" style="12" customWidth="1"/>
    <col min="7158" max="7158" width="10.7109375" style="12" bestFit="1" customWidth="1"/>
    <col min="7159" max="7409" width="9.140625" style="12"/>
    <col min="7410" max="7410" width="1.42578125" style="12" customWidth="1"/>
    <col min="7411" max="7411" width="6.42578125" style="12" customWidth="1"/>
    <col min="7412" max="7412" width="48.7109375" style="12" customWidth="1"/>
    <col min="7413" max="7413" width="8.5703125" style="12" customWidth="1"/>
    <col min="7414" max="7414" width="10.7109375" style="12" bestFit="1" customWidth="1"/>
    <col min="7415" max="7665" width="9.140625" style="12"/>
    <col min="7666" max="7666" width="1.42578125" style="12" customWidth="1"/>
    <col min="7667" max="7667" width="6.42578125" style="12" customWidth="1"/>
    <col min="7668" max="7668" width="48.7109375" style="12" customWidth="1"/>
    <col min="7669" max="7669" width="8.5703125" style="12" customWidth="1"/>
    <col min="7670" max="7670" width="10.7109375" style="12" bestFit="1" customWidth="1"/>
    <col min="7671" max="7921" width="9.140625" style="12"/>
    <col min="7922" max="7922" width="1.42578125" style="12" customWidth="1"/>
    <col min="7923" max="7923" width="6.42578125" style="12" customWidth="1"/>
    <col min="7924" max="7924" width="48.7109375" style="12" customWidth="1"/>
    <col min="7925" max="7925" width="8.5703125" style="12" customWidth="1"/>
    <col min="7926" max="7926" width="10.7109375" style="12" bestFit="1" customWidth="1"/>
    <col min="7927" max="8177" width="9.140625" style="12"/>
    <col min="8178" max="8178" width="1.42578125" style="12" customWidth="1"/>
    <col min="8179" max="8179" width="6.42578125" style="12" customWidth="1"/>
    <col min="8180" max="8180" width="48.7109375" style="12" customWidth="1"/>
    <col min="8181" max="8181" width="8.5703125" style="12" customWidth="1"/>
    <col min="8182" max="8182" width="10.7109375" style="12" bestFit="1" customWidth="1"/>
    <col min="8183" max="8433" width="9.140625" style="12"/>
    <col min="8434" max="8434" width="1.42578125" style="12" customWidth="1"/>
    <col min="8435" max="8435" width="6.42578125" style="12" customWidth="1"/>
    <col min="8436" max="8436" width="48.7109375" style="12" customWidth="1"/>
    <col min="8437" max="8437" width="8.5703125" style="12" customWidth="1"/>
    <col min="8438" max="8438" width="10.7109375" style="12" bestFit="1" customWidth="1"/>
    <col min="8439" max="8689" width="9.140625" style="12"/>
    <col min="8690" max="8690" width="1.42578125" style="12" customWidth="1"/>
    <col min="8691" max="8691" width="6.42578125" style="12" customWidth="1"/>
    <col min="8692" max="8692" width="48.7109375" style="12" customWidth="1"/>
    <col min="8693" max="8693" width="8.5703125" style="12" customWidth="1"/>
    <col min="8694" max="8694" width="10.7109375" style="12" bestFit="1" customWidth="1"/>
    <col min="8695" max="8945" width="9.140625" style="12"/>
    <col min="8946" max="8946" width="1.42578125" style="12" customWidth="1"/>
    <col min="8947" max="8947" width="6.42578125" style="12" customWidth="1"/>
    <col min="8948" max="8948" width="48.7109375" style="12" customWidth="1"/>
    <col min="8949" max="8949" width="8.5703125" style="12" customWidth="1"/>
    <col min="8950" max="8950" width="10.7109375" style="12" bestFit="1" customWidth="1"/>
    <col min="8951" max="9201" width="9.140625" style="12"/>
    <col min="9202" max="9202" width="1.42578125" style="12" customWidth="1"/>
    <col min="9203" max="9203" width="6.42578125" style="12" customWidth="1"/>
    <col min="9204" max="9204" width="48.7109375" style="12" customWidth="1"/>
    <col min="9205" max="9205" width="8.5703125" style="12" customWidth="1"/>
    <col min="9206" max="9206" width="10.7109375" style="12" bestFit="1" customWidth="1"/>
    <col min="9207" max="9457" width="9.140625" style="12"/>
    <col min="9458" max="9458" width="1.42578125" style="12" customWidth="1"/>
    <col min="9459" max="9459" width="6.42578125" style="12" customWidth="1"/>
    <col min="9460" max="9460" width="48.7109375" style="12" customWidth="1"/>
    <col min="9461" max="9461" width="8.5703125" style="12" customWidth="1"/>
    <col min="9462" max="9462" width="10.7109375" style="12" bestFit="1" customWidth="1"/>
    <col min="9463" max="9713" width="9.140625" style="12"/>
    <col min="9714" max="9714" width="1.42578125" style="12" customWidth="1"/>
    <col min="9715" max="9715" width="6.42578125" style="12" customWidth="1"/>
    <col min="9716" max="9716" width="48.7109375" style="12" customWidth="1"/>
    <col min="9717" max="9717" width="8.5703125" style="12" customWidth="1"/>
    <col min="9718" max="9718" width="10.7109375" style="12" bestFit="1" customWidth="1"/>
    <col min="9719" max="9969" width="9.140625" style="12"/>
    <col min="9970" max="9970" width="1.42578125" style="12" customWidth="1"/>
    <col min="9971" max="9971" width="6.42578125" style="12" customWidth="1"/>
    <col min="9972" max="9972" width="48.7109375" style="12" customWidth="1"/>
    <col min="9973" max="9973" width="8.5703125" style="12" customWidth="1"/>
    <col min="9974" max="9974" width="10.7109375" style="12" bestFit="1" customWidth="1"/>
    <col min="9975" max="10225" width="9.140625" style="12"/>
    <col min="10226" max="10226" width="1.42578125" style="12" customWidth="1"/>
    <col min="10227" max="10227" width="6.42578125" style="12" customWidth="1"/>
    <col min="10228" max="10228" width="48.7109375" style="12" customWidth="1"/>
    <col min="10229" max="10229" width="8.5703125" style="12" customWidth="1"/>
    <col min="10230" max="10230" width="10.7109375" style="12" bestFit="1" customWidth="1"/>
    <col min="10231" max="10481" width="9.140625" style="12"/>
    <col min="10482" max="10482" width="1.42578125" style="12" customWidth="1"/>
    <col min="10483" max="10483" width="6.42578125" style="12" customWidth="1"/>
    <col min="10484" max="10484" width="48.7109375" style="12" customWidth="1"/>
    <col min="10485" max="10485" width="8.5703125" style="12" customWidth="1"/>
    <col min="10486" max="10486" width="10.7109375" style="12" bestFit="1" customWidth="1"/>
    <col min="10487" max="10737" width="9.140625" style="12"/>
    <col min="10738" max="10738" width="1.42578125" style="12" customWidth="1"/>
    <col min="10739" max="10739" width="6.42578125" style="12" customWidth="1"/>
    <col min="10740" max="10740" width="48.7109375" style="12" customWidth="1"/>
    <col min="10741" max="10741" width="8.5703125" style="12" customWidth="1"/>
    <col min="10742" max="10742" width="10.7109375" style="12" bestFit="1" customWidth="1"/>
    <col min="10743" max="10993" width="9.140625" style="12"/>
    <col min="10994" max="10994" width="1.42578125" style="12" customWidth="1"/>
    <col min="10995" max="10995" width="6.42578125" style="12" customWidth="1"/>
    <col min="10996" max="10996" width="48.7109375" style="12" customWidth="1"/>
    <col min="10997" max="10997" width="8.5703125" style="12" customWidth="1"/>
    <col min="10998" max="10998" width="10.7109375" style="12" bestFit="1" customWidth="1"/>
    <col min="10999" max="11249" width="9.140625" style="12"/>
    <col min="11250" max="11250" width="1.42578125" style="12" customWidth="1"/>
    <col min="11251" max="11251" width="6.42578125" style="12" customWidth="1"/>
    <col min="11252" max="11252" width="48.7109375" style="12" customWidth="1"/>
    <col min="11253" max="11253" width="8.5703125" style="12" customWidth="1"/>
    <col min="11254" max="11254" width="10.7109375" style="12" bestFit="1" customWidth="1"/>
    <col min="11255" max="11505" width="9.140625" style="12"/>
    <col min="11506" max="11506" width="1.42578125" style="12" customWidth="1"/>
    <col min="11507" max="11507" width="6.42578125" style="12" customWidth="1"/>
    <col min="11508" max="11508" width="48.7109375" style="12" customWidth="1"/>
    <col min="11509" max="11509" width="8.5703125" style="12" customWidth="1"/>
    <col min="11510" max="11510" width="10.7109375" style="12" bestFit="1" customWidth="1"/>
    <col min="11511" max="11761" width="9.140625" style="12"/>
    <col min="11762" max="11762" width="1.42578125" style="12" customWidth="1"/>
    <col min="11763" max="11763" width="6.42578125" style="12" customWidth="1"/>
    <col min="11764" max="11764" width="48.7109375" style="12" customWidth="1"/>
    <col min="11765" max="11765" width="8.5703125" style="12" customWidth="1"/>
    <col min="11766" max="11766" width="10.7109375" style="12" bestFit="1" customWidth="1"/>
    <col min="11767" max="12017" width="9.140625" style="12"/>
    <col min="12018" max="12018" width="1.42578125" style="12" customWidth="1"/>
    <col min="12019" max="12019" width="6.42578125" style="12" customWidth="1"/>
    <col min="12020" max="12020" width="48.7109375" style="12" customWidth="1"/>
    <col min="12021" max="12021" width="8.5703125" style="12" customWidth="1"/>
    <col min="12022" max="12022" width="10.7109375" style="12" bestFit="1" customWidth="1"/>
    <col min="12023" max="12273" width="9.140625" style="12"/>
    <col min="12274" max="12274" width="1.42578125" style="12" customWidth="1"/>
    <col min="12275" max="12275" width="6.42578125" style="12" customWidth="1"/>
    <col min="12276" max="12276" width="48.7109375" style="12" customWidth="1"/>
    <col min="12277" max="12277" width="8.5703125" style="12" customWidth="1"/>
    <col min="12278" max="12278" width="10.7109375" style="12" bestFit="1" customWidth="1"/>
    <col min="12279" max="12529" width="9.140625" style="12"/>
    <col min="12530" max="12530" width="1.42578125" style="12" customWidth="1"/>
    <col min="12531" max="12531" width="6.42578125" style="12" customWidth="1"/>
    <col min="12532" max="12532" width="48.7109375" style="12" customWidth="1"/>
    <col min="12533" max="12533" width="8.5703125" style="12" customWidth="1"/>
    <col min="12534" max="12534" width="10.7109375" style="12" bestFit="1" customWidth="1"/>
    <col min="12535" max="12785" width="9.140625" style="12"/>
    <col min="12786" max="12786" width="1.42578125" style="12" customWidth="1"/>
    <col min="12787" max="12787" width="6.42578125" style="12" customWidth="1"/>
    <col min="12788" max="12788" width="48.7109375" style="12" customWidth="1"/>
    <col min="12789" max="12789" width="8.5703125" style="12" customWidth="1"/>
    <col min="12790" max="12790" width="10.7109375" style="12" bestFit="1" customWidth="1"/>
    <col min="12791" max="13041" width="9.140625" style="12"/>
    <col min="13042" max="13042" width="1.42578125" style="12" customWidth="1"/>
    <col min="13043" max="13043" width="6.42578125" style="12" customWidth="1"/>
    <col min="13044" max="13044" width="48.7109375" style="12" customWidth="1"/>
    <col min="13045" max="13045" width="8.5703125" style="12" customWidth="1"/>
    <col min="13046" max="13046" width="10.7109375" style="12" bestFit="1" customWidth="1"/>
    <col min="13047" max="13297" width="9.140625" style="12"/>
    <col min="13298" max="13298" width="1.42578125" style="12" customWidth="1"/>
    <col min="13299" max="13299" width="6.42578125" style="12" customWidth="1"/>
    <col min="13300" max="13300" width="48.7109375" style="12" customWidth="1"/>
    <col min="13301" max="13301" width="8.5703125" style="12" customWidth="1"/>
    <col min="13302" max="13302" width="10.7109375" style="12" bestFit="1" customWidth="1"/>
    <col min="13303" max="13553" width="9.140625" style="12"/>
    <col min="13554" max="13554" width="1.42578125" style="12" customWidth="1"/>
    <col min="13555" max="13555" width="6.42578125" style="12" customWidth="1"/>
    <col min="13556" max="13556" width="48.7109375" style="12" customWidth="1"/>
    <col min="13557" max="13557" width="8.5703125" style="12" customWidth="1"/>
    <col min="13558" max="13558" width="10.7109375" style="12" bestFit="1" customWidth="1"/>
    <col min="13559" max="13809" width="9.140625" style="12"/>
    <col min="13810" max="13810" width="1.42578125" style="12" customWidth="1"/>
    <col min="13811" max="13811" width="6.42578125" style="12" customWidth="1"/>
    <col min="13812" max="13812" width="48.7109375" style="12" customWidth="1"/>
    <col min="13813" max="13813" width="8.5703125" style="12" customWidth="1"/>
    <col min="13814" max="13814" width="10.7109375" style="12" bestFit="1" customWidth="1"/>
    <col min="13815" max="14065" width="9.140625" style="12"/>
    <col min="14066" max="14066" width="1.42578125" style="12" customWidth="1"/>
    <col min="14067" max="14067" width="6.42578125" style="12" customWidth="1"/>
    <col min="14068" max="14068" width="48.7109375" style="12" customWidth="1"/>
    <col min="14069" max="14069" width="8.5703125" style="12" customWidth="1"/>
    <col min="14070" max="14070" width="10.7109375" style="12" bestFit="1" customWidth="1"/>
    <col min="14071" max="14321" width="9.140625" style="12"/>
    <col min="14322" max="14322" width="1.42578125" style="12" customWidth="1"/>
    <col min="14323" max="14323" width="6.42578125" style="12" customWidth="1"/>
    <col min="14324" max="14324" width="48.7109375" style="12" customWidth="1"/>
    <col min="14325" max="14325" width="8.5703125" style="12" customWidth="1"/>
    <col min="14326" max="14326" width="10.7109375" style="12" bestFit="1" customWidth="1"/>
    <col min="14327" max="14577" width="9.140625" style="12"/>
    <col min="14578" max="14578" width="1.42578125" style="12" customWidth="1"/>
    <col min="14579" max="14579" width="6.42578125" style="12" customWidth="1"/>
    <col min="14580" max="14580" width="48.7109375" style="12" customWidth="1"/>
    <col min="14581" max="14581" width="8.5703125" style="12" customWidth="1"/>
    <col min="14582" max="14582" width="10.7109375" style="12" bestFit="1" customWidth="1"/>
    <col min="14583" max="14833" width="9.140625" style="12"/>
    <col min="14834" max="14834" width="1.42578125" style="12" customWidth="1"/>
    <col min="14835" max="14835" width="6.42578125" style="12" customWidth="1"/>
    <col min="14836" max="14836" width="48.7109375" style="12" customWidth="1"/>
    <col min="14837" max="14837" width="8.5703125" style="12" customWidth="1"/>
    <col min="14838" max="14838" width="10.7109375" style="12" bestFit="1" customWidth="1"/>
    <col min="14839" max="15089" width="9.140625" style="12"/>
    <col min="15090" max="15090" width="1.42578125" style="12" customWidth="1"/>
    <col min="15091" max="15091" width="6.42578125" style="12" customWidth="1"/>
    <col min="15092" max="15092" width="48.7109375" style="12" customWidth="1"/>
    <col min="15093" max="15093" width="8.5703125" style="12" customWidth="1"/>
    <col min="15094" max="15094" width="10.7109375" style="12" bestFit="1" customWidth="1"/>
    <col min="15095" max="15345" width="9.140625" style="12"/>
    <col min="15346" max="15346" width="1.42578125" style="12" customWidth="1"/>
    <col min="15347" max="15347" width="6.42578125" style="12" customWidth="1"/>
    <col min="15348" max="15348" width="48.7109375" style="12" customWidth="1"/>
    <col min="15349" max="15349" width="8.5703125" style="12" customWidth="1"/>
    <col min="15350" max="15350" width="10.7109375" style="12" bestFit="1" customWidth="1"/>
    <col min="15351" max="15601" width="9.140625" style="12"/>
    <col min="15602" max="15602" width="1.42578125" style="12" customWidth="1"/>
    <col min="15603" max="15603" width="6.42578125" style="12" customWidth="1"/>
    <col min="15604" max="15604" width="48.7109375" style="12" customWidth="1"/>
    <col min="15605" max="15605" width="8.5703125" style="12" customWidth="1"/>
    <col min="15606" max="15606" width="10.7109375" style="12" bestFit="1" customWidth="1"/>
    <col min="15607" max="15857" width="9.140625" style="12"/>
    <col min="15858" max="15858" width="1.42578125" style="12" customWidth="1"/>
    <col min="15859" max="15859" width="6.42578125" style="12" customWidth="1"/>
    <col min="15860" max="15860" width="48.7109375" style="12" customWidth="1"/>
    <col min="15861" max="15861" width="8.5703125" style="12" customWidth="1"/>
    <col min="15862" max="15862" width="10.7109375" style="12" bestFit="1" customWidth="1"/>
    <col min="15863" max="16113" width="9.140625" style="12"/>
    <col min="16114" max="16114" width="1.42578125" style="12" customWidth="1"/>
    <col min="16115" max="16115" width="6.42578125" style="12" customWidth="1"/>
    <col min="16116" max="16116" width="48.7109375" style="12" customWidth="1"/>
    <col min="16117" max="16117" width="8.5703125" style="12" customWidth="1"/>
    <col min="16118" max="16118" width="10.7109375" style="12" bestFit="1" customWidth="1"/>
    <col min="16119" max="16384" width="9.140625" style="12"/>
  </cols>
  <sheetData>
    <row r="1" spans="1:9" ht="12.75" hidden="1" customHeight="1"/>
    <row r="2" spans="1:9" ht="12.75" hidden="1" customHeight="1">
      <c r="E2" s="48"/>
    </row>
    <row r="3" spans="1:9" s="4" customFormat="1">
      <c r="B3" s="8"/>
      <c r="D3" s="7"/>
      <c r="E3" s="49"/>
      <c r="F3" s="7"/>
      <c r="G3" s="7"/>
      <c r="H3" s="7"/>
    </row>
    <row r="4" spans="1:9" s="4" customFormat="1" ht="15" customHeight="1">
      <c r="B4" s="8"/>
      <c r="E4" s="50"/>
      <c r="G4" s="91" t="s">
        <v>57</v>
      </c>
      <c r="H4" s="91"/>
      <c r="I4" s="91"/>
    </row>
    <row r="5" spans="1:9" s="4" customFormat="1" ht="45.75" customHeight="1">
      <c r="B5" s="8"/>
      <c r="E5" s="51"/>
      <c r="G5" s="90" t="s">
        <v>111</v>
      </c>
      <c r="H5" s="90"/>
      <c r="I5" s="90"/>
    </row>
    <row r="6" spans="1:9" s="4" customFormat="1">
      <c r="B6" s="8"/>
      <c r="D6" s="7"/>
      <c r="E6" s="49"/>
      <c r="F6" s="7"/>
      <c r="G6" s="7"/>
      <c r="H6" s="7"/>
    </row>
    <row r="7" spans="1:9" s="4" customFormat="1">
      <c r="B7" s="94" t="s">
        <v>65</v>
      </c>
      <c r="C7" s="94"/>
      <c r="D7" s="94"/>
      <c r="E7" s="94"/>
      <c r="F7" s="94"/>
      <c r="G7" s="94"/>
      <c r="H7" s="94"/>
      <c r="I7" s="94"/>
    </row>
    <row r="8" spans="1:9" s="4" customFormat="1">
      <c r="B8" s="93" t="s">
        <v>109</v>
      </c>
      <c r="C8" s="93"/>
      <c r="D8" s="93"/>
      <c r="E8" s="93"/>
      <c r="F8" s="93"/>
      <c r="G8" s="93"/>
      <c r="H8" s="93"/>
      <c r="I8" s="93"/>
    </row>
    <row r="9" spans="1:9" s="4" customFormat="1">
      <c r="B9" s="93" t="s">
        <v>110</v>
      </c>
      <c r="C9" s="93"/>
      <c r="D9" s="93"/>
      <c r="E9" s="93"/>
      <c r="F9" s="93"/>
      <c r="G9" s="93"/>
      <c r="H9" s="93"/>
      <c r="I9" s="93"/>
    </row>
    <row r="10" spans="1:9" s="4" customFormat="1" ht="19.5" customHeight="1">
      <c r="B10" s="94" t="s">
        <v>118</v>
      </c>
      <c r="C10" s="94"/>
      <c r="D10" s="94"/>
      <c r="E10" s="94"/>
      <c r="F10" s="94"/>
      <c r="G10" s="94"/>
      <c r="H10" s="94"/>
      <c r="I10" s="94"/>
    </row>
    <row r="11" spans="1:9" s="4" customFormat="1">
      <c r="B11" s="56"/>
      <c r="C11" s="56"/>
      <c r="D11" s="56"/>
      <c r="E11" s="56"/>
      <c r="F11" s="56"/>
      <c r="G11" s="56"/>
      <c r="H11" s="56"/>
      <c r="I11" s="56"/>
    </row>
    <row r="12" spans="1:9" s="4" customFormat="1">
      <c r="B12" s="92" t="s">
        <v>112</v>
      </c>
      <c r="C12" s="92"/>
      <c r="D12" s="9"/>
      <c r="E12" s="52"/>
      <c r="F12" s="7"/>
      <c r="G12" s="7"/>
      <c r="H12" s="7"/>
    </row>
    <row r="13" spans="1:9" s="4" customFormat="1">
      <c r="B13" s="92" t="s">
        <v>59</v>
      </c>
      <c r="C13" s="92"/>
      <c r="D13" s="9"/>
      <c r="E13" s="52"/>
      <c r="F13" s="7"/>
      <c r="G13" s="7"/>
      <c r="H13" s="7"/>
    </row>
    <row r="14" spans="1:9" s="4" customFormat="1">
      <c r="B14" s="10"/>
      <c r="C14" s="10"/>
      <c r="D14" s="11"/>
      <c r="E14" s="52"/>
      <c r="F14" s="7"/>
      <c r="G14" s="7"/>
      <c r="H14" s="7"/>
    </row>
    <row r="15" spans="1:9" ht="27" customHeight="1">
      <c r="A15" s="13"/>
      <c r="B15" s="84" t="s">
        <v>0</v>
      </c>
      <c r="C15" s="84" t="s">
        <v>66</v>
      </c>
      <c r="D15" s="84" t="s">
        <v>101</v>
      </c>
      <c r="E15" s="86" t="s">
        <v>106</v>
      </c>
      <c r="F15" s="88" t="s">
        <v>58</v>
      </c>
      <c r="G15" s="82" t="s">
        <v>105</v>
      </c>
      <c r="H15" s="83"/>
      <c r="I15" s="77" t="s">
        <v>100</v>
      </c>
    </row>
    <row r="16" spans="1:9" ht="45" customHeight="1">
      <c r="A16" s="13"/>
      <c r="B16" s="85"/>
      <c r="C16" s="85"/>
      <c r="D16" s="85"/>
      <c r="E16" s="87"/>
      <c r="F16" s="89"/>
      <c r="G16" s="1" t="s">
        <v>107</v>
      </c>
      <c r="H16" s="1" t="s">
        <v>108</v>
      </c>
      <c r="I16" s="78"/>
    </row>
    <row r="17" spans="1:9" ht="30.75" customHeight="1">
      <c r="A17" s="13"/>
      <c r="B17" s="65" t="s">
        <v>1</v>
      </c>
      <c r="C17" s="68" t="s">
        <v>2</v>
      </c>
      <c r="D17" s="65" t="s">
        <v>3</v>
      </c>
      <c r="E17" s="69">
        <f>E18+E26+E27+E30+E22</f>
        <v>36845.5</v>
      </c>
      <c r="F17" s="69">
        <f>F18+F26+F27+F30+F22</f>
        <v>36845.5</v>
      </c>
      <c r="G17" s="66">
        <f t="shared" ref="G17" si="0">F17-E17</f>
        <v>0</v>
      </c>
      <c r="H17" s="70">
        <f>F17/E17</f>
        <v>1</v>
      </c>
      <c r="I17" s="67"/>
    </row>
    <row r="18" spans="1:9">
      <c r="A18" s="13"/>
      <c r="B18" s="14">
        <v>1</v>
      </c>
      <c r="C18" s="17" t="s">
        <v>4</v>
      </c>
      <c r="D18" s="14" t="s">
        <v>3</v>
      </c>
      <c r="E18" s="18">
        <f>E19+E20+E21</f>
        <v>1519.7</v>
      </c>
      <c r="F18" s="18">
        <f>F19+F20+F21</f>
        <v>1519.7</v>
      </c>
      <c r="G18" s="32">
        <f t="shared" ref="G18:G41" si="1">F18-E18</f>
        <v>0</v>
      </c>
      <c r="H18" s="60">
        <f>F18/E18</f>
        <v>1</v>
      </c>
      <c r="I18" s="16"/>
    </row>
    <row r="19" spans="1:9">
      <c r="A19" s="13"/>
      <c r="B19" s="19" t="s">
        <v>5</v>
      </c>
      <c r="C19" s="20" t="s">
        <v>102</v>
      </c>
      <c r="D19" s="21" t="s">
        <v>3</v>
      </c>
      <c r="E19" s="32">
        <v>199.9</v>
      </c>
      <c r="F19" s="32">
        <f>E19</f>
        <v>199.9</v>
      </c>
      <c r="G19" s="32">
        <f t="shared" si="1"/>
        <v>0</v>
      </c>
      <c r="H19" s="60">
        <f t="shared" ref="H19:H29" si="2">F19/E19</f>
        <v>1</v>
      </c>
      <c r="I19" s="16"/>
    </row>
    <row r="20" spans="1:9">
      <c r="A20" s="13"/>
      <c r="B20" s="19" t="s">
        <v>67</v>
      </c>
      <c r="C20" s="20" t="s">
        <v>68</v>
      </c>
      <c r="D20" s="21" t="s">
        <v>3</v>
      </c>
      <c r="E20" s="37">
        <v>1069.0999999999999</v>
      </c>
      <c r="F20" s="32">
        <f t="shared" ref="F20:F25" si="3">E20</f>
        <v>1069.0999999999999</v>
      </c>
      <c r="G20" s="32">
        <f t="shared" si="1"/>
        <v>0</v>
      </c>
      <c r="H20" s="60">
        <f t="shared" si="2"/>
        <v>1</v>
      </c>
      <c r="I20" s="16"/>
    </row>
    <row r="21" spans="1:9">
      <c r="A21" s="13"/>
      <c r="B21" s="22" t="s">
        <v>69</v>
      </c>
      <c r="C21" s="31" t="s">
        <v>26</v>
      </c>
      <c r="D21" s="21" t="s">
        <v>3</v>
      </c>
      <c r="E21" s="37">
        <v>250.7</v>
      </c>
      <c r="F21" s="32">
        <f t="shared" si="3"/>
        <v>250.7</v>
      </c>
      <c r="G21" s="37">
        <f t="shared" si="1"/>
        <v>0</v>
      </c>
      <c r="H21" s="60">
        <f t="shared" si="2"/>
        <v>1</v>
      </c>
      <c r="I21" s="58"/>
    </row>
    <row r="22" spans="1:9" ht="15" customHeight="1">
      <c r="A22" s="13"/>
      <c r="B22" s="24" t="s">
        <v>70</v>
      </c>
      <c r="C22" s="17" t="s">
        <v>28</v>
      </c>
      <c r="D22" s="14" t="s">
        <v>3</v>
      </c>
      <c r="E22" s="18">
        <f>E23+E24+E25-0.1</f>
        <v>10199</v>
      </c>
      <c r="F22" s="18">
        <f>F23+F24+F25-0.1</f>
        <v>10199</v>
      </c>
      <c r="G22" s="29">
        <f t="shared" si="1"/>
        <v>0</v>
      </c>
      <c r="H22" s="59">
        <f t="shared" si="2"/>
        <v>1</v>
      </c>
      <c r="I22" s="79"/>
    </row>
    <row r="23" spans="1:9">
      <c r="A23" s="13"/>
      <c r="B23" s="73" t="s">
        <v>71</v>
      </c>
      <c r="C23" s="20" t="s">
        <v>72</v>
      </c>
      <c r="D23" s="21" t="s">
        <v>3</v>
      </c>
      <c r="E23" s="37">
        <v>9249.5</v>
      </c>
      <c r="F23" s="32">
        <f t="shared" si="3"/>
        <v>9249.5</v>
      </c>
      <c r="G23" s="32">
        <f t="shared" si="1"/>
        <v>0</v>
      </c>
      <c r="H23" s="60">
        <f t="shared" si="2"/>
        <v>1</v>
      </c>
      <c r="I23" s="80"/>
    </row>
    <row r="24" spans="1:9">
      <c r="A24" s="13"/>
      <c r="B24" s="19" t="s">
        <v>73</v>
      </c>
      <c r="C24" s="20" t="s">
        <v>74</v>
      </c>
      <c r="D24" s="21" t="s">
        <v>3</v>
      </c>
      <c r="E24" s="37">
        <v>769.6</v>
      </c>
      <c r="F24" s="32">
        <f t="shared" si="3"/>
        <v>769.6</v>
      </c>
      <c r="G24" s="32">
        <f t="shared" si="1"/>
        <v>0</v>
      </c>
      <c r="H24" s="60">
        <f t="shared" si="2"/>
        <v>1</v>
      </c>
      <c r="I24" s="81"/>
    </row>
    <row r="25" spans="1:9">
      <c r="A25" s="13"/>
      <c r="B25" s="19" t="s">
        <v>119</v>
      </c>
      <c r="C25" s="20" t="s">
        <v>120</v>
      </c>
      <c r="D25" s="21" t="s">
        <v>3</v>
      </c>
      <c r="E25" s="37">
        <v>180</v>
      </c>
      <c r="F25" s="32">
        <f t="shared" si="3"/>
        <v>180</v>
      </c>
      <c r="G25" s="32"/>
      <c r="H25" s="60"/>
      <c r="I25" s="72"/>
    </row>
    <row r="26" spans="1:9" ht="36.75" customHeight="1">
      <c r="A26" s="13"/>
      <c r="B26" s="14">
        <v>3</v>
      </c>
      <c r="C26" s="17" t="s">
        <v>6</v>
      </c>
      <c r="D26" s="14" t="s">
        <v>3</v>
      </c>
      <c r="E26" s="29">
        <v>18756</v>
      </c>
      <c r="F26" s="29">
        <f>E26</f>
        <v>18756</v>
      </c>
      <c r="G26" s="29">
        <f t="shared" si="1"/>
        <v>0</v>
      </c>
      <c r="H26" s="59">
        <f t="shared" si="2"/>
        <v>1</v>
      </c>
      <c r="I26" s="58"/>
    </row>
    <row r="27" spans="1:9">
      <c r="A27" s="13"/>
      <c r="B27" s="14">
        <v>4</v>
      </c>
      <c r="C27" s="17" t="s">
        <v>7</v>
      </c>
      <c r="D27" s="14" t="s">
        <v>3</v>
      </c>
      <c r="E27" s="18">
        <f>E28+E29</f>
        <v>3397.1</v>
      </c>
      <c r="F27" s="18">
        <f>F28+F29</f>
        <v>3397.1</v>
      </c>
      <c r="G27" s="25">
        <f t="shared" si="1"/>
        <v>0</v>
      </c>
      <c r="H27" s="61">
        <f t="shared" si="2"/>
        <v>1</v>
      </c>
      <c r="I27" s="16"/>
    </row>
    <row r="28" spans="1:9" ht="25.5">
      <c r="A28" s="13"/>
      <c r="B28" s="26" t="s">
        <v>10</v>
      </c>
      <c r="C28" s="20" t="s">
        <v>8</v>
      </c>
      <c r="D28" s="21" t="s">
        <v>3</v>
      </c>
      <c r="E28" s="37">
        <v>1017.9</v>
      </c>
      <c r="F28" s="37">
        <v>1017.9</v>
      </c>
      <c r="G28" s="32">
        <f t="shared" si="1"/>
        <v>0</v>
      </c>
      <c r="H28" s="60">
        <f t="shared" si="2"/>
        <v>1</v>
      </c>
      <c r="I28" s="16"/>
    </row>
    <row r="29" spans="1:9">
      <c r="A29" s="13"/>
      <c r="B29" s="26" t="s">
        <v>11</v>
      </c>
      <c r="C29" s="20" t="s">
        <v>9</v>
      </c>
      <c r="D29" s="21" t="s">
        <v>3</v>
      </c>
      <c r="E29" s="37">
        <v>2379.1999999999998</v>
      </c>
      <c r="F29" s="37">
        <v>2379.1999999999998</v>
      </c>
      <c r="G29" s="32">
        <f t="shared" si="1"/>
        <v>0</v>
      </c>
      <c r="H29" s="60">
        <f t="shared" si="2"/>
        <v>1</v>
      </c>
      <c r="I29" s="16"/>
    </row>
    <row r="30" spans="1:9">
      <c r="A30" s="13"/>
      <c r="B30" s="27" t="s">
        <v>75</v>
      </c>
      <c r="C30" s="28" t="s">
        <v>76</v>
      </c>
      <c r="D30" s="14" t="s">
        <v>3</v>
      </c>
      <c r="E30" s="29">
        <f>E31+E32+E33+E34+E35+E36+E37+E38+E39+E40+E41+E42-0.1</f>
        <v>2973.7</v>
      </c>
      <c r="F30" s="29">
        <f>F31+F32+F33+F34+F35+F36+F37+F38+F39+F40+F41+F42-0.1</f>
        <v>2973.7</v>
      </c>
      <c r="G30" s="25">
        <f t="shared" si="1"/>
        <v>0</v>
      </c>
      <c r="H30" s="25">
        <f t="shared" ref="H30" si="4">(F30/E30)*100-100</f>
        <v>0</v>
      </c>
      <c r="I30" s="16"/>
    </row>
    <row r="31" spans="1:9" ht="25.5">
      <c r="A31" s="13"/>
      <c r="B31" s="30" t="s">
        <v>21</v>
      </c>
      <c r="C31" s="31" t="s">
        <v>103</v>
      </c>
      <c r="D31" s="21" t="s">
        <v>3</v>
      </c>
      <c r="E31" s="37">
        <v>120</v>
      </c>
      <c r="F31" s="37">
        <v>120</v>
      </c>
      <c r="G31" s="37">
        <f t="shared" si="1"/>
        <v>0</v>
      </c>
      <c r="H31" s="60">
        <f t="shared" ref="H31:H42" si="5">F31/E31</f>
        <v>1</v>
      </c>
      <c r="I31" s="16"/>
    </row>
    <row r="32" spans="1:9">
      <c r="A32" s="13"/>
      <c r="B32" s="30" t="s">
        <v>25</v>
      </c>
      <c r="C32" s="31" t="s">
        <v>12</v>
      </c>
      <c r="D32" s="21" t="s">
        <v>3</v>
      </c>
      <c r="E32" s="37">
        <v>21</v>
      </c>
      <c r="F32" s="37">
        <v>21</v>
      </c>
      <c r="G32" s="32">
        <f t="shared" si="1"/>
        <v>0</v>
      </c>
      <c r="H32" s="60">
        <f t="shared" si="5"/>
        <v>1</v>
      </c>
      <c r="I32" s="16"/>
    </row>
    <row r="33" spans="1:9">
      <c r="A33" s="13"/>
      <c r="B33" s="33" t="s">
        <v>27</v>
      </c>
      <c r="C33" s="31" t="s">
        <v>13</v>
      </c>
      <c r="D33" s="21" t="s">
        <v>3</v>
      </c>
      <c r="E33" s="37">
        <v>246.9</v>
      </c>
      <c r="F33" s="37">
        <v>246.9</v>
      </c>
      <c r="G33" s="37">
        <f t="shared" si="1"/>
        <v>0</v>
      </c>
      <c r="H33" s="60">
        <f t="shared" si="5"/>
        <v>1</v>
      </c>
      <c r="I33" s="58"/>
    </row>
    <row r="34" spans="1:9">
      <c r="A34" s="13"/>
      <c r="B34" s="33" t="s">
        <v>31</v>
      </c>
      <c r="C34" s="34" t="s">
        <v>14</v>
      </c>
      <c r="D34" s="21" t="s">
        <v>3</v>
      </c>
      <c r="E34" s="37">
        <v>1324.7</v>
      </c>
      <c r="F34" s="37">
        <v>1324.7</v>
      </c>
      <c r="G34" s="32">
        <f t="shared" si="1"/>
        <v>0</v>
      </c>
      <c r="H34" s="60">
        <f t="shared" si="5"/>
        <v>1</v>
      </c>
      <c r="I34" s="16"/>
    </row>
    <row r="35" spans="1:9">
      <c r="A35" s="13"/>
      <c r="B35" s="33" t="s">
        <v>33</v>
      </c>
      <c r="C35" s="34" t="s">
        <v>15</v>
      </c>
      <c r="D35" s="21" t="s">
        <v>3</v>
      </c>
      <c r="E35" s="37">
        <v>0</v>
      </c>
      <c r="F35" s="37">
        <v>0</v>
      </c>
      <c r="G35" s="32">
        <f t="shared" si="1"/>
        <v>0</v>
      </c>
      <c r="H35" s="60"/>
      <c r="I35" s="16"/>
    </row>
    <row r="36" spans="1:9">
      <c r="A36" s="13"/>
      <c r="B36" s="30" t="s">
        <v>35</v>
      </c>
      <c r="C36" s="34" t="s">
        <v>16</v>
      </c>
      <c r="D36" s="21" t="s">
        <v>3</v>
      </c>
      <c r="E36" s="37">
        <v>550</v>
      </c>
      <c r="F36" s="37">
        <v>550</v>
      </c>
      <c r="G36" s="37">
        <f t="shared" si="1"/>
        <v>0</v>
      </c>
      <c r="H36" s="62">
        <f t="shared" si="5"/>
        <v>1</v>
      </c>
      <c r="I36" s="58"/>
    </row>
    <row r="37" spans="1:9" ht="20.25" customHeight="1">
      <c r="A37" s="13"/>
      <c r="B37" s="30" t="s">
        <v>36</v>
      </c>
      <c r="C37" s="31" t="s">
        <v>104</v>
      </c>
      <c r="D37" s="21" t="s">
        <v>3</v>
      </c>
      <c r="E37" s="37">
        <v>442.2</v>
      </c>
      <c r="F37" s="37">
        <v>442.2</v>
      </c>
      <c r="G37" s="37">
        <f t="shared" si="1"/>
        <v>0</v>
      </c>
      <c r="H37" s="62">
        <f t="shared" si="5"/>
        <v>1</v>
      </c>
      <c r="I37" s="16"/>
    </row>
    <row r="38" spans="1:9" ht="25.5">
      <c r="A38" s="13"/>
      <c r="B38" s="30" t="s">
        <v>122</v>
      </c>
      <c r="C38" s="34" t="s">
        <v>77</v>
      </c>
      <c r="D38" s="21" t="s">
        <v>3</v>
      </c>
      <c r="E38" s="37">
        <v>118</v>
      </c>
      <c r="F38" s="37">
        <v>118</v>
      </c>
      <c r="G38" s="37">
        <f t="shared" si="1"/>
        <v>0</v>
      </c>
      <c r="H38" s="62">
        <f t="shared" si="5"/>
        <v>1</v>
      </c>
      <c r="I38" s="58"/>
    </row>
    <row r="39" spans="1:9" ht="25.5">
      <c r="A39" s="13"/>
      <c r="B39" s="30" t="s">
        <v>123</v>
      </c>
      <c r="C39" s="34" t="s">
        <v>78</v>
      </c>
      <c r="D39" s="21" t="s">
        <v>3</v>
      </c>
      <c r="E39" s="37">
        <v>74</v>
      </c>
      <c r="F39" s="37">
        <v>74</v>
      </c>
      <c r="G39" s="37">
        <f t="shared" si="1"/>
        <v>0</v>
      </c>
      <c r="H39" s="62">
        <f t="shared" si="5"/>
        <v>1</v>
      </c>
      <c r="I39" s="58"/>
    </row>
    <row r="40" spans="1:9">
      <c r="B40" s="26" t="s">
        <v>124</v>
      </c>
      <c r="C40" s="35" t="s">
        <v>79</v>
      </c>
      <c r="D40" s="21" t="s">
        <v>3</v>
      </c>
      <c r="E40" s="37">
        <v>34</v>
      </c>
      <c r="F40" s="37">
        <v>34</v>
      </c>
      <c r="G40" s="32">
        <f t="shared" si="1"/>
        <v>0</v>
      </c>
      <c r="H40" s="62">
        <f t="shared" si="5"/>
        <v>1</v>
      </c>
      <c r="I40" s="16"/>
    </row>
    <row r="41" spans="1:9">
      <c r="B41" s="26" t="s">
        <v>41</v>
      </c>
      <c r="C41" s="35" t="s">
        <v>17</v>
      </c>
      <c r="D41" s="21" t="s">
        <v>3</v>
      </c>
      <c r="E41" s="37">
        <v>25</v>
      </c>
      <c r="F41" s="37">
        <v>25</v>
      </c>
      <c r="G41" s="32">
        <f t="shared" si="1"/>
        <v>0</v>
      </c>
      <c r="H41" s="62">
        <f t="shared" si="5"/>
        <v>1</v>
      </c>
      <c r="I41" s="16"/>
    </row>
    <row r="42" spans="1:9" ht="38.25">
      <c r="B42" s="75" t="s">
        <v>43</v>
      </c>
      <c r="C42" s="34" t="s">
        <v>80</v>
      </c>
      <c r="D42" s="21" t="s">
        <v>3</v>
      </c>
      <c r="E42" s="37">
        <v>18</v>
      </c>
      <c r="F42" s="37">
        <v>18</v>
      </c>
      <c r="G42" s="37">
        <v>0</v>
      </c>
      <c r="H42" s="62">
        <f t="shared" si="5"/>
        <v>1</v>
      </c>
      <c r="I42" s="16"/>
    </row>
    <row r="43" spans="1:9" ht="31.5" customHeight="1">
      <c r="A43" s="13"/>
      <c r="B43" s="63" t="s">
        <v>18</v>
      </c>
      <c r="C43" s="64" t="s">
        <v>19</v>
      </c>
      <c r="D43" s="65" t="s">
        <v>3</v>
      </c>
      <c r="E43" s="66">
        <f>E44</f>
        <v>29964.5</v>
      </c>
      <c r="F43" s="66">
        <f>F44</f>
        <v>29964.5</v>
      </c>
      <c r="G43" s="66">
        <f>G44</f>
        <v>0</v>
      </c>
      <c r="H43" s="71">
        <f t="shared" ref="H43:H55" si="6">F43/E43</f>
        <v>1</v>
      </c>
      <c r="I43" s="67"/>
    </row>
    <row r="44" spans="1:9">
      <c r="A44" s="13"/>
      <c r="B44" s="36" t="s">
        <v>81</v>
      </c>
      <c r="C44" s="23" t="s">
        <v>20</v>
      </c>
      <c r="D44" s="14" t="s">
        <v>3</v>
      </c>
      <c r="E44" s="37">
        <f>E45+E49+E53+E54+E55+E56+E57+E58+E59+E60+E61+E62+0.1</f>
        <v>29964.5</v>
      </c>
      <c r="F44" s="37">
        <f>F45+F49+F53+F54+F55+F56+F57+F58+F59+F60+F61+F62+0.1</f>
        <v>29964.5</v>
      </c>
      <c r="G44" s="37">
        <f>G45+G49+G53+G54+G55+G56+G57+G58+G59+G60+G61+G62</f>
        <v>0</v>
      </c>
      <c r="H44" s="60">
        <f t="shared" si="6"/>
        <v>1</v>
      </c>
      <c r="I44" s="16"/>
    </row>
    <row r="45" spans="1:9">
      <c r="A45" s="13"/>
      <c r="B45" s="38" t="s">
        <v>82</v>
      </c>
      <c r="C45" s="28" t="s">
        <v>22</v>
      </c>
      <c r="D45" s="14" t="s">
        <v>3</v>
      </c>
      <c r="E45" s="29">
        <f>E46+E47+E48</f>
        <v>989.3</v>
      </c>
      <c r="F45" s="29">
        <f>F46+F47+F48</f>
        <v>989.3</v>
      </c>
      <c r="G45" s="29">
        <f>G46+G47+G48</f>
        <v>0</v>
      </c>
      <c r="H45" s="61">
        <f t="shared" si="6"/>
        <v>1</v>
      </c>
      <c r="I45" s="16"/>
    </row>
    <row r="46" spans="1:9">
      <c r="A46" s="13"/>
      <c r="B46" s="39" t="s">
        <v>83</v>
      </c>
      <c r="C46" s="23" t="s">
        <v>23</v>
      </c>
      <c r="D46" s="21" t="s">
        <v>3</v>
      </c>
      <c r="E46" s="37">
        <v>300</v>
      </c>
      <c r="F46" s="37">
        <v>300</v>
      </c>
      <c r="G46" s="32">
        <f t="shared" ref="G46" si="7">F46-E46</f>
        <v>0</v>
      </c>
      <c r="H46" s="60">
        <f t="shared" si="6"/>
        <v>1</v>
      </c>
      <c r="I46" s="16"/>
    </row>
    <row r="47" spans="1:9">
      <c r="A47" s="13"/>
      <c r="B47" s="39" t="s">
        <v>84</v>
      </c>
      <c r="C47" s="23" t="s">
        <v>24</v>
      </c>
      <c r="D47" s="21" t="s">
        <v>3</v>
      </c>
      <c r="E47" s="37">
        <v>480.1</v>
      </c>
      <c r="F47" s="37">
        <v>480.1</v>
      </c>
      <c r="G47" s="32">
        <f t="shared" ref="G47:G48" si="8">F47-E47</f>
        <v>0</v>
      </c>
      <c r="H47" s="60">
        <f t="shared" si="6"/>
        <v>1</v>
      </c>
      <c r="I47" s="16"/>
    </row>
    <row r="48" spans="1:9">
      <c r="A48" s="13"/>
      <c r="B48" s="40" t="s">
        <v>85</v>
      </c>
      <c r="C48" s="23" t="s">
        <v>26</v>
      </c>
      <c r="D48" s="21" t="s">
        <v>3</v>
      </c>
      <c r="E48" s="37">
        <v>209.2</v>
      </c>
      <c r="F48" s="37">
        <v>209.2</v>
      </c>
      <c r="G48" s="32">
        <f t="shared" si="8"/>
        <v>0</v>
      </c>
      <c r="H48" s="60">
        <f t="shared" si="6"/>
        <v>1</v>
      </c>
      <c r="I48" s="16"/>
    </row>
    <row r="49" spans="1:9">
      <c r="A49" s="13"/>
      <c r="B49" s="21" t="s">
        <v>86</v>
      </c>
      <c r="C49" s="41" t="s">
        <v>28</v>
      </c>
      <c r="D49" s="14" t="s">
        <v>3</v>
      </c>
      <c r="E49" s="18">
        <f>E50+E51+E52-0.1</f>
        <v>21466.500000000004</v>
      </c>
      <c r="F49" s="18">
        <f>F50+F51+F52-0.1</f>
        <v>21466.500000000004</v>
      </c>
      <c r="G49" s="18">
        <f>G50+G51</f>
        <v>0</v>
      </c>
      <c r="H49" s="61">
        <f t="shared" si="6"/>
        <v>1</v>
      </c>
      <c r="I49" s="16"/>
    </row>
    <row r="50" spans="1:9" ht="15.75" customHeight="1">
      <c r="A50" s="13"/>
      <c r="B50" s="74" t="s">
        <v>87</v>
      </c>
      <c r="C50" s="42" t="s">
        <v>29</v>
      </c>
      <c r="D50" s="21" t="s">
        <v>3</v>
      </c>
      <c r="E50" s="37">
        <v>19528.900000000001</v>
      </c>
      <c r="F50" s="37">
        <v>19528.900000000001</v>
      </c>
      <c r="G50" s="37">
        <f t="shared" ref="G50:G54" si="9">F50-E50</f>
        <v>0</v>
      </c>
      <c r="H50" s="60">
        <f t="shared" si="6"/>
        <v>1</v>
      </c>
      <c r="I50" s="79"/>
    </row>
    <row r="51" spans="1:9">
      <c r="A51" s="13"/>
      <c r="B51" s="21" t="s">
        <v>88</v>
      </c>
      <c r="C51" s="43" t="s">
        <v>30</v>
      </c>
      <c r="D51" s="21" t="s">
        <v>3</v>
      </c>
      <c r="E51" s="37">
        <v>1648.5</v>
      </c>
      <c r="F51" s="37">
        <v>1648.5</v>
      </c>
      <c r="G51" s="32">
        <f t="shared" si="9"/>
        <v>0</v>
      </c>
      <c r="H51" s="60">
        <f t="shared" si="6"/>
        <v>1</v>
      </c>
      <c r="I51" s="81"/>
    </row>
    <row r="52" spans="1:9">
      <c r="A52" s="13"/>
      <c r="B52" s="21" t="s">
        <v>121</v>
      </c>
      <c r="C52" s="43" t="s">
        <v>120</v>
      </c>
      <c r="D52" s="21" t="s">
        <v>3</v>
      </c>
      <c r="E52" s="37">
        <v>289.2</v>
      </c>
      <c r="F52" s="37">
        <v>289.2</v>
      </c>
      <c r="G52" s="32"/>
      <c r="H52" s="60"/>
      <c r="I52" s="72"/>
    </row>
    <row r="53" spans="1:9">
      <c r="A53" s="13"/>
      <c r="B53" s="15" t="s">
        <v>89</v>
      </c>
      <c r="C53" s="23" t="s">
        <v>32</v>
      </c>
      <c r="D53" s="21" t="s">
        <v>3</v>
      </c>
      <c r="E53" s="37">
        <v>166</v>
      </c>
      <c r="F53" s="37">
        <v>166</v>
      </c>
      <c r="G53" s="32">
        <f t="shared" si="9"/>
        <v>0</v>
      </c>
      <c r="H53" s="60">
        <f t="shared" si="6"/>
        <v>1</v>
      </c>
      <c r="I53" s="16"/>
    </row>
    <row r="54" spans="1:9">
      <c r="A54" s="13"/>
      <c r="B54" s="15" t="s">
        <v>90</v>
      </c>
      <c r="C54" s="23" t="s">
        <v>34</v>
      </c>
      <c r="D54" s="21" t="s">
        <v>3</v>
      </c>
      <c r="E54" s="37">
        <v>0</v>
      </c>
      <c r="F54" s="37">
        <v>0</v>
      </c>
      <c r="G54" s="32">
        <f t="shared" si="9"/>
        <v>0</v>
      </c>
      <c r="H54" s="60"/>
      <c r="I54" s="16"/>
    </row>
    <row r="55" spans="1:9" ht="25.5">
      <c r="A55" s="13"/>
      <c r="B55" s="15" t="s">
        <v>91</v>
      </c>
      <c r="C55" s="23" t="s">
        <v>117</v>
      </c>
      <c r="D55" s="21" t="s">
        <v>3</v>
      </c>
      <c r="E55" s="37">
        <v>645.9</v>
      </c>
      <c r="F55" s="37">
        <v>645.9</v>
      </c>
      <c r="G55" s="37">
        <f t="shared" ref="G55" si="10">F55-E55</f>
        <v>0</v>
      </c>
      <c r="H55" s="62">
        <f t="shared" si="6"/>
        <v>1</v>
      </c>
      <c r="I55" s="16"/>
    </row>
    <row r="56" spans="1:9" ht="13.5" customHeight="1">
      <c r="A56" s="13"/>
      <c r="B56" s="15" t="s">
        <v>92</v>
      </c>
      <c r="C56" s="23" t="s">
        <v>37</v>
      </c>
      <c r="D56" s="21" t="s">
        <v>3</v>
      </c>
      <c r="E56" s="37">
        <v>1511.2</v>
      </c>
      <c r="F56" s="37">
        <v>1511.2</v>
      </c>
      <c r="G56" s="32">
        <f t="shared" ref="G56" si="11">F56-E56</f>
        <v>0</v>
      </c>
      <c r="H56" s="62">
        <f t="shared" ref="H56:H59" si="12">F56/E56</f>
        <v>1</v>
      </c>
      <c r="I56" s="16"/>
    </row>
    <row r="57" spans="1:9">
      <c r="A57" s="13"/>
      <c r="B57" s="15" t="s">
        <v>93</v>
      </c>
      <c r="C57" s="31" t="s">
        <v>38</v>
      </c>
      <c r="D57" s="21" t="s">
        <v>3</v>
      </c>
      <c r="E57" s="37">
        <v>100</v>
      </c>
      <c r="F57" s="37">
        <v>100</v>
      </c>
      <c r="G57" s="37">
        <f t="shared" ref="G57" si="13">F57-E57</f>
        <v>0</v>
      </c>
      <c r="H57" s="60">
        <f t="shared" si="12"/>
        <v>1</v>
      </c>
      <c r="I57" s="58"/>
    </row>
    <row r="58" spans="1:9">
      <c r="A58" s="13"/>
      <c r="B58" s="15" t="s">
        <v>94</v>
      </c>
      <c r="C58" s="23" t="s">
        <v>39</v>
      </c>
      <c r="D58" s="21" t="s">
        <v>3</v>
      </c>
      <c r="E58" s="37">
        <v>1827.6</v>
      </c>
      <c r="F58" s="37">
        <v>1827.6</v>
      </c>
      <c r="G58" s="32">
        <f>F58-E58</f>
        <v>0</v>
      </c>
      <c r="H58" s="60">
        <f t="shared" si="12"/>
        <v>1</v>
      </c>
      <c r="I58" s="16"/>
    </row>
    <row r="59" spans="1:9">
      <c r="A59" s="13"/>
      <c r="B59" s="15" t="s">
        <v>95</v>
      </c>
      <c r="C59" s="23" t="s">
        <v>40</v>
      </c>
      <c r="D59" s="21" t="s">
        <v>3</v>
      </c>
      <c r="E59" s="37">
        <v>443.6</v>
      </c>
      <c r="F59" s="37">
        <v>443.6</v>
      </c>
      <c r="G59" s="32">
        <f t="shared" ref="G59" si="14">F59-E59</f>
        <v>0</v>
      </c>
      <c r="H59" s="60">
        <f t="shared" si="12"/>
        <v>1</v>
      </c>
      <c r="I59" s="16"/>
    </row>
    <row r="60" spans="1:9">
      <c r="A60" s="13"/>
      <c r="B60" s="15" t="s">
        <v>96</v>
      </c>
      <c r="C60" s="23" t="s">
        <v>42</v>
      </c>
      <c r="D60" s="21" t="s">
        <v>3</v>
      </c>
      <c r="E60" s="37">
        <v>1920.9</v>
      </c>
      <c r="F60" s="37">
        <v>1920.9</v>
      </c>
      <c r="G60" s="32">
        <f t="shared" ref="G60" si="15">F60-E60</f>
        <v>0</v>
      </c>
      <c r="H60" s="60">
        <f t="shared" ref="H60" si="16">F60/E60</f>
        <v>1</v>
      </c>
      <c r="I60" s="16"/>
    </row>
    <row r="61" spans="1:9">
      <c r="A61" s="13"/>
      <c r="B61" s="15" t="s">
        <v>97</v>
      </c>
      <c r="C61" s="23" t="s">
        <v>44</v>
      </c>
      <c r="D61" s="21" t="s">
        <v>3</v>
      </c>
      <c r="E61" s="37">
        <v>71.599999999999994</v>
      </c>
      <c r="F61" s="37">
        <v>71.599999999999994</v>
      </c>
      <c r="G61" s="32">
        <f t="shared" ref="G61:G62" si="17">F61-E61</f>
        <v>0</v>
      </c>
      <c r="H61" s="60">
        <f t="shared" ref="H61:H62" si="18">F61/E61</f>
        <v>1</v>
      </c>
      <c r="I61" s="16"/>
    </row>
    <row r="62" spans="1:9">
      <c r="A62" s="13"/>
      <c r="B62" s="15" t="s">
        <v>98</v>
      </c>
      <c r="C62" s="23" t="s">
        <v>45</v>
      </c>
      <c r="D62" s="21" t="s">
        <v>3</v>
      </c>
      <c r="E62" s="37">
        <v>821.8</v>
      </c>
      <c r="F62" s="37">
        <v>821.8</v>
      </c>
      <c r="G62" s="32">
        <f t="shared" si="17"/>
        <v>0</v>
      </c>
      <c r="H62" s="60">
        <f t="shared" si="18"/>
        <v>1</v>
      </c>
      <c r="I62" s="16"/>
    </row>
    <row r="63" spans="1:9">
      <c r="A63" s="13"/>
      <c r="B63" s="44" t="s">
        <v>46</v>
      </c>
      <c r="C63" s="45" t="s">
        <v>47</v>
      </c>
      <c r="D63" s="43" t="s">
        <v>3</v>
      </c>
      <c r="E63" s="25">
        <f>E17+E43</f>
        <v>66810</v>
      </c>
      <c r="F63" s="25">
        <f>F17+F43</f>
        <v>66810</v>
      </c>
      <c r="G63" s="25">
        <f t="shared" ref="G63:G64" si="19">F63-E63</f>
        <v>0</v>
      </c>
      <c r="H63" s="61">
        <f t="shared" ref="H63:H66" si="20">F63/E63</f>
        <v>1</v>
      </c>
      <c r="I63" s="16"/>
    </row>
    <row r="64" spans="1:9">
      <c r="A64" s="13"/>
      <c r="B64" s="44" t="s">
        <v>48</v>
      </c>
      <c r="C64" s="41" t="s">
        <v>99</v>
      </c>
      <c r="D64" s="43" t="s">
        <v>3</v>
      </c>
      <c r="E64" s="25">
        <f>E65-E63</f>
        <v>0</v>
      </c>
      <c r="F64" s="25">
        <f>F65-F63</f>
        <v>0</v>
      </c>
      <c r="G64" s="25">
        <f t="shared" si="19"/>
        <v>0</v>
      </c>
      <c r="H64" s="61"/>
      <c r="I64" s="16"/>
    </row>
    <row r="65" spans="1:9">
      <c r="A65" s="13"/>
      <c r="B65" s="44" t="s">
        <v>49</v>
      </c>
      <c r="C65" s="41" t="s">
        <v>50</v>
      </c>
      <c r="D65" s="43" t="s">
        <v>3</v>
      </c>
      <c r="E65" s="25">
        <f>E66*1.31</f>
        <v>66810</v>
      </c>
      <c r="F65" s="25">
        <f>F66*1.31</f>
        <v>66810</v>
      </c>
      <c r="G65" s="25">
        <f>F65-E65</f>
        <v>0</v>
      </c>
      <c r="H65" s="61">
        <f t="shared" si="20"/>
        <v>1</v>
      </c>
      <c r="I65" s="16"/>
    </row>
    <row r="66" spans="1:9">
      <c r="A66" s="13"/>
      <c r="B66" s="46" t="s">
        <v>51</v>
      </c>
      <c r="C66" s="41" t="s">
        <v>52</v>
      </c>
      <c r="D66" s="43" t="s">
        <v>53</v>
      </c>
      <c r="E66" s="18">
        <v>51000</v>
      </c>
      <c r="F66" s="18">
        <v>51000</v>
      </c>
      <c r="G66" s="29">
        <f>F66-E66</f>
        <v>0</v>
      </c>
      <c r="H66" s="59">
        <f t="shared" si="20"/>
        <v>1</v>
      </c>
      <c r="I66" s="58"/>
    </row>
    <row r="67" spans="1:9">
      <c r="A67" s="13"/>
      <c r="B67" s="44" t="s">
        <v>54</v>
      </c>
      <c r="C67" s="41" t="s">
        <v>55</v>
      </c>
      <c r="D67" s="43" t="s">
        <v>56</v>
      </c>
      <c r="E67" s="25">
        <f>E65/E66</f>
        <v>1.31</v>
      </c>
      <c r="F67" s="25">
        <f>F65/F66</f>
        <v>1.31</v>
      </c>
      <c r="G67" s="25"/>
      <c r="H67" s="25"/>
      <c r="I67" s="16"/>
    </row>
    <row r="69" spans="1:9" s="2" customFormat="1" ht="12.75" customHeight="1">
      <c r="B69" s="76" t="s">
        <v>62</v>
      </c>
      <c r="C69" s="76"/>
      <c r="D69" s="76"/>
      <c r="E69" s="57"/>
      <c r="F69" s="3"/>
      <c r="G69" s="3"/>
      <c r="H69" s="3"/>
    </row>
    <row r="70" spans="1:9" s="2" customFormat="1" ht="12.75" customHeight="1">
      <c r="B70" s="76" t="s">
        <v>61</v>
      </c>
      <c r="C70" s="76"/>
      <c r="D70" s="76"/>
      <c r="E70" s="57"/>
      <c r="F70" s="3"/>
      <c r="G70" s="3"/>
      <c r="H70" s="3"/>
    </row>
    <row r="71" spans="1:9" s="2" customFormat="1" ht="12.75" customHeight="1">
      <c r="B71" s="76" t="s">
        <v>60</v>
      </c>
      <c r="C71" s="76"/>
      <c r="D71" s="76"/>
      <c r="E71" s="57"/>
      <c r="F71" s="3"/>
      <c r="G71" s="3"/>
      <c r="H71" s="3"/>
    </row>
    <row r="72" spans="1:9" s="2" customFormat="1" ht="12.75" customHeight="1">
      <c r="B72" s="76" t="s">
        <v>114</v>
      </c>
      <c r="C72" s="76"/>
      <c r="D72" s="76"/>
      <c r="E72" s="57"/>
      <c r="F72" s="3"/>
      <c r="G72" s="3"/>
      <c r="H72" s="3"/>
    </row>
    <row r="73" spans="1:9" s="2" customFormat="1" ht="12.75" customHeight="1">
      <c r="B73" s="76" t="s">
        <v>113</v>
      </c>
      <c r="C73" s="76"/>
      <c r="D73" s="76"/>
      <c r="E73" s="57"/>
      <c r="F73" s="3"/>
      <c r="G73" s="3"/>
      <c r="H73" s="3"/>
    </row>
    <row r="74" spans="1:9" s="2" customFormat="1" ht="12.75" customHeight="1">
      <c r="B74" s="57"/>
      <c r="C74" s="57"/>
      <c r="D74" s="57"/>
      <c r="E74" s="57"/>
      <c r="F74" s="3"/>
      <c r="G74" s="3"/>
      <c r="H74" s="3"/>
    </row>
    <row r="75" spans="1:9" s="5" customFormat="1" ht="14.25" customHeight="1">
      <c r="B75" s="6"/>
      <c r="C75" s="5" t="s">
        <v>115</v>
      </c>
      <c r="E75" s="53" t="s">
        <v>116</v>
      </c>
      <c r="F75" s="6"/>
      <c r="G75" s="6"/>
      <c r="H75" s="6"/>
    </row>
    <row r="76" spans="1:9" s="5" customFormat="1" ht="12.75" customHeight="1">
      <c r="B76" s="6"/>
      <c r="E76" s="53"/>
      <c r="F76" s="6"/>
      <c r="G76" s="6"/>
      <c r="H76" s="6"/>
    </row>
    <row r="77" spans="1:9" s="5" customFormat="1" ht="14.25" customHeight="1">
      <c r="B77" s="6"/>
      <c r="C77" s="5" t="s">
        <v>63</v>
      </c>
      <c r="E77" s="53" t="s">
        <v>64</v>
      </c>
      <c r="F77" s="6"/>
      <c r="G77" s="6"/>
      <c r="H77" s="6"/>
    </row>
    <row r="78" spans="1:9" s="5" customFormat="1" ht="12.75" customHeight="1">
      <c r="B78" s="6"/>
      <c r="D78" s="6"/>
      <c r="E78" s="53"/>
      <c r="F78" s="6"/>
      <c r="G78" s="6"/>
      <c r="H78" s="6"/>
    </row>
    <row r="79" spans="1:9" s="2" customFormat="1">
      <c r="B79" s="3"/>
      <c r="D79" s="3"/>
      <c r="E79" s="54"/>
      <c r="F79" s="3"/>
      <c r="G79" s="3"/>
      <c r="H79" s="3"/>
    </row>
  </sheetData>
  <mergeCells count="22">
    <mergeCell ref="G5:I5"/>
    <mergeCell ref="G4:I4"/>
    <mergeCell ref="B72:D72"/>
    <mergeCell ref="B13:C13"/>
    <mergeCell ref="B69:D69"/>
    <mergeCell ref="B70:D70"/>
    <mergeCell ref="B71:D71"/>
    <mergeCell ref="B12:C12"/>
    <mergeCell ref="B8:I8"/>
    <mergeCell ref="B7:I7"/>
    <mergeCell ref="B10:I10"/>
    <mergeCell ref="B15:B16"/>
    <mergeCell ref="C15:C16"/>
    <mergeCell ref="B9:I9"/>
    <mergeCell ref="B73:D73"/>
    <mergeCell ref="I15:I16"/>
    <mergeCell ref="I22:I24"/>
    <mergeCell ref="I50:I51"/>
    <mergeCell ref="G15:H15"/>
    <mergeCell ref="D15:D16"/>
    <mergeCell ref="E15:E16"/>
    <mergeCell ref="F15:F16"/>
  </mergeCells>
  <pageMargins left="0.19685039370078741" right="0.19685039370078741" top="0.39" bottom="0.31" header="0.23622047244094491" footer="0.2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Ботагоз</dc:creator>
  <cp:lastModifiedBy>Елена</cp:lastModifiedBy>
  <cp:lastPrinted>2019-12-04T03:51:43Z</cp:lastPrinted>
  <dcterms:created xsi:type="dcterms:W3CDTF">2016-06-28T08:41:18Z</dcterms:created>
  <dcterms:modified xsi:type="dcterms:W3CDTF">2019-12-04T03:52:44Z</dcterms:modified>
</cp:coreProperties>
</file>